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velop\html\Kamar\_podporne_weby\kniha-jazd.info\subory\"/>
    </mc:Choice>
  </mc:AlternateContent>
  <xr:revisionPtr revIDLastSave="0" documentId="13_ncr:1_{EA95FA1E-40EA-4A5E-B255-A1586F08DC1D}" xr6:coauthVersionLast="47" xr6:coauthVersionMax="47" xr10:uidLastSave="{00000000-0000-0000-0000-000000000000}"/>
  <bookViews>
    <workbookView xWindow="-108" yWindow="-108" windowWidth="23256" windowHeight="13896" tabRatio="838" activeTab="1" xr2:uid="{C5E74F4B-4684-4DDE-8F79-D31653D1919C}"/>
  </bookViews>
  <sheets>
    <sheet name="návod" sheetId="49" r:id="rId1"/>
    <sheet name="01" sheetId="36" r:id="rId2"/>
    <sheet name="02" sheetId="37" r:id="rId3"/>
    <sheet name="03" sheetId="38" r:id="rId4"/>
    <sheet name="04" sheetId="39" r:id="rId5"/>
    <sheet name="05" sheetId="40" r:id="rId6"/>
    <sheet name="06" sheetId="41" r:id="rId7"/>
    <sheet name="07" sheetId="42" r:id="rId8"/>
    <sheet name="08" sheetId="43" r:id="rId9"/>
    <sheet name="09" sheetId="44" r:id="rId10"/>
    <sheet name="10" sheetId="45" r:id="rId11"/>
    <sheet name="11" sheetId="46" r:id="rId12"/>
    <sheet name="12" sheetId="47" r:id="rId13"/>
    <sheet name="záver" sheetId="50" r:id="rId14"/>
  </sheets>
  <definedNames>
    <definedName name="_xlnm.Print_Area" localSheetId="1">'01'!$A$1:$F$67</definedName>
    <definedName name="_xlnm.Print_Area" localSheetId="2">'02'!$A$1:$F$66</definedName>
    <definedName name="_xlnm.Print_Area" localSheetId="3">'03'!$A$1:$F$67</definedName>
    <definedName name="_xlnm.Print_Area" localSheetId="4">'04'!$A$1:$F$67</definedName>
    <definedName name="_xlnm.Print_Area" localSheetId="5">'05'!$A$1:$F$67</definedName>
    <definedName name="_xlnm.Print_Area" localSheetId="6">'06'!$A$1:$F$67</definedName>
    <definedName name="_xlnm.Print_Area" localSheetId="7">'07'!$A$1:$F$67</definedName>
    <definedName name="_xlnm.Print_Area" localSheetId="8">'08'!$A$1:$F$67</definedName>
    <definedName name="_xlnm.Print_Area" localSheetId="9">'09'!$A$1:$F$67</definedName>
    <definedName name="_xlnm.Print_Area" localSheetId="10">'10'!$A$1:$F$67</definedName>
    <definedName name="_xlnm.Print_Area" localSheetId="11">'11'!$A$1:$F$67</definedName>
    <definedName name="_xlnm.Print_Area" localSheetId="12">'12'!$A$1:$F$67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36" l="1"/>
  <c r="B8" i="50"/>
  <c r="D2" i="37"/>
  <c r="F2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2" i="50"/>
  <c r="A4" i="50"/>
  <c r="B4" i="50"/>
  <c r="B5" i="50"/>
  <c r="B18" i="50"/>
  <c r="B21" i="50" s="1"/>
  <c r="B20" i="50"/>
  <c r="B2" i="47"/>
  <c r="B3" i="47"/>
  <c r="D3" i="47"/>
  <c r="F3" i="47"/>
  <c r="E6" i="47"/>
  <c r="F6" i="47"/>
  <c r="G6" i="47"/>
  <c r="C39" i="47"/>
  <c r="C42" i="47"/>
  <c r="D39" i="47"/>
  <c r="C47" i="47"/>
  <c r="C51" i="47"/>
  <c r="C63" i="47"/>
  <c r="C70" i="47"/>
  <c r="H34" i="47" s="1"/>
  <c r="B2" i="46"/>
  <c r="B3" i="46"/>
  <c r="D3" i="46"/>
  <c r="F3" i="46"/>
  <c r="E6" i="46"/>
  <c r="F6" i="46"/>
  <c r="G6" i="46"/>
  <c r="C39" i="46"/>
  <c r="D39" i="46"/>
  <c r="C63" i="46"/>
  <c r="C42" i="46"/>
  <c r="C47" i="46"/>
  <c r="C54" i="46"/>
  <c r="C51" i="46"/>
  <c r="C70" i="46"/>
  <c r="H20" i="46" s="1"/>
  <c r="H11" i="46"/>
  <c r="B2" i="45"/>
  <c r="B3" i="45"/>
  <c r="D3" i="45"/>
  <c r="F3" i="45"/>
  <c r="E6" i="45"/>
  <c r="F6" i="45"/>
  <c r="G6" i="45"/>
  <c r="I7" i="45"/>
  <c r="C39" i="45"/>
  <c r="C42" i="45"/>
  <c r="D39" i="45"/>
  <c r="C63" i="45"/>
  <c r="C47" i="45"/>
  <c r="C54" i="45"/>
  <c r="C51" i="45"/>
  <c r="C70" i="45"/>
  <c r="H22" i="45" s="1"/>
  <c r="B2" i="44"/>
  <c r="B3" i="44"/>
  <c r="D3" i="44"/>
  <c r="F3" i="44"/>
  <c r="E6" i="44"/>
  <c r="F6" i="44"/>
  <c r="G6" i="44"/>
  <c r="I7" i="44"/>
  <c r="H15" i="44"/>
  <c r="H23" i="44"/>
  <c r="C39" i="44"/>
  <c r="C42" i="44"/>
  <c r="D39" i="44"/>
  <c r="C63" i="44"/>
  <c r="C47" i="44"/>
  <c r="C54" i="44"/>
  <c r="C51" i="44"/>
  <c r="C70" i="44"/>
  <c r="H35" i="44" s="1"/>
  <c r="B2" i="43"/>
  <c r="B3" i="43"/>
  <c r="D3" i="43"/>
  <c r="F3" i="43"/>
  <c r="E6" i="43"/>
  <c r="F6" i="43"/>
  <c r="G6" i="43"/>
  <c r="C39" i="43"/>
  <c r="C42" i="43"/>
  <c r="D39" i="43"/>
  <c r="C63" i="43"/>
  <c r="C47" i="43"/>
  <c r="C51" i="43"/>
  <c r="I7" i="43"/>
  <c r="C70" i="43"/>
  <c r="H9" i="43" s="1"/>
  <c r="B2" i="42"/>
  <c r="B3" i="42"/>
  <c r="D3" i="42"/>
  <c r="F3" i="42"/>
  <c r="E6" i="42"/>
  <c r="F6" i="42"/>
  <c r="G6" i="42"/>
  <c r="C39" i="42"/>
  <c r="D39" i="42"/>
  <c r="C63" i="42"/>
  <c r="C47" i="42"/>
  <c r="C54" i="42"/>
  <c r="C51" i="42"/>
  <c r="I7" i="42"/>
  <c r="C70" i="42"/>
  <c r="H34" i="42" s="1"/>
  <c r="B2" i="41"/>
  <c r="B3" i="41"/>
  <c r="D3" i="41"/>
  <c r="F3" i="41"/>
  <c r="E6" i="41"/>
  <c r="F6" i="41"/>
  <c r="G6" i="41"/>
  <c r="C39" i="41"/>
  <c r="D39" i="41"/>
  <c r="C47" i="41"/>
  <c r="C54" i="41"/>
  <c r="C51" i="41"/>
  <c r="I7" i="41"/>
  <c r="C70" i="41"/>
  <c r="H31" i="41" s="1"/>
  <c r="B2" i="40"/>
  <c r="B3" i="40"/>
  <c r="D3" i="40"/>
  <c r="F3" i="40"/>
  <c r="E6" i="40"/>
  <c r="F6" i="40"/>
  <c r="G6" i="40"/>
  <c r="H24" i="40"/>
  <c r="C39" i="40"/>
  <c r="C42" i="40"/>
  <c r="D39" i="40"/>
  <c r="C63" i="40"/>
  <c r="C64" i="40"/>
  <c r="C47" i="40"/>
  <c r="C70" i="40"/>
  <c r="H13" i="40" s="1"/>
  <c r="B2" i="39"/>
  <c r="B3" i="39"/>
  <c r="D3" i="39"/>
  <c r="F3" i="39"/>
  <c r="E6" i="39"/>
  <c r="F6" i="39"/>
  <c r="G6" i="39"/>
  <c r="C39" i="39"/>
  <c r="D39" i="39"/>
  <c r="C63" i="39"/>
  <c r="C47" i="39"/>
  <c r="C51" i="39"/>
  <c r="I7" i="39"/>
  <c r="C70" i="39"/>
  <c r="H12" i="39" s="1"/>
  <c r="B2" i="38"/>
  <c r="B3" i="38"/>
  <c r="D3" i="38"/>
  <c r="F3" i="38"/>
  <c r="E6" i="38"/>
  <c r="F6" i="38"/>
  <c r="G6" i="38"/>
  <c r="C39" i="38"/>
  <c r="D39" i="38"/>
  <c r="C42" i="38"/>
  <c r="C47" i="38"/>
  <c r="C51" i="38"/>
  <c r="I7" i="38" s="1"/>
  <c r="C63" i="38"/>
  <c r="C70" i="38"/>
  <c r="H11" i="38" s="1"/>
  <c r="B2" i="37"/>
  <c r="B3" i="37"/>
  <c r="D3" i="37"/>
  <c r="F3" i="37"/>
  <c r="E6" i="37"/>
  <c r="F6" i="37"/>
  <c r="G6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I36" i="37" s="1"/>
  <c r="H37" i="37"/>
  <c r="C38" i="37"/>
  <c r="D38" i="37"/>
  <c r="C62" i="37"/>
  <c r="C46" i="37"/>
  <c r="C50" i="37"/>
  <c r="I7" i="37" s="1"/>
  <c r="C69" i="37"/>
  <c r="E7" i="36"/>
  <c r="E8" i="36" s="1"/>
  <c r="E9" i="36" s="1"/>
  <c r="E10" i="36" s="1"/>
  <c r="E11" i="36" s="1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F7" i="36"/>
  <c r="F39" i="36"/>
  <c r="C49" i="36"/>
  <c r="I7" i="36"/>
  <c r="C50" i="36" s="1"/>
  <c r="A9" i="36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C39" i="36"/>
  <c r="D39" i="36"/>
  <c r="C63" i="36" s="1"/>
  <c r="G39" i="36"/>
  <c r="C62" i="36" s="1"/>
  <c r="C47" i="36"/>
  <c r="C58" i="44"/>
  <c r="C64" i="44"/>
  <c r="C58" i="45"/>
  <c r="C64" i="45"/>
  <c r="I7" i="47"/>
  <c r="C54" i="47"/>
  <c r="C58" i="47"/>
  <c r="I7" i="46"/>
  <c r="C54" i="39"/>
  <c r="C51" i="40"/>
  <c r="C54" i="40"/>
  <c r="C58" i="40"/>
  <c r="I7" i="40"/>
  <c r="F7" i="37"/>
  <c r="F38" i="37" s="1"/>
  <c r="C56" i="36"/>
  <c r="C60" i="36" s="1"/>
  <c r="H18" i="45"/>
  <c r="H26" i="45"/>
  <c r="H38" i="45"/>
  <c r="H15" i="45"/>
  <c r="H19" i="45"/>
  <c r="H23" i="45"/>
  <c r="H27" i="45"/>
  <c r="H31" i="45"/>
  <c r="H8" i="45"/>
  <c r="I8" i="45" s="1"/>
  <c r="I9" i="45" s="1"/>
  <c r="H12" i="45"/>
  <c r="H16" i="45"/>
  <c r="H20" i="45"/>
  <c r="H24" i="45"/>
  <c r="H28" i="45"/>
  <c r="H32" i="45"/>
  <c r="H36" i="45"/>
  <c r="H17" i="45"/>
  <c r="H33" i="45"/>
  <c r="H21" i="45"/>
  <c r="H9" i="45"/>
  <c r="H29" i="45"/>
  <c r="C41" i="37"/>
  <c r="H38" i="41"/>
  <c r="H11" i="41"/>
  <c r="H19" i="41"/>
  <c r="H23" i="41"/>
  <c r="H27" i="41"/>
  <c r="H8" i="41"/>
  <c r="I8" i="41" s="1"/>
  <c r="H12" i="41"/>
  <c r="H16" i="41"/>
  <c r="H24" i="41"/>
  <c r="H37" i="41"/>
  <c r="H9" i="39"/>
  <c r="H13" i="39"/>
  <c r="H17" i="39"/>
  <c r="H10" i="39"/>
  <c r="H14" i="39"/>
  <c r="H18" i="39"/>
  <c r="H22" i="39"/>
  <c r="H19" i="39"/>
  <c r="H9" i="40"/>
  <c r="H21" i="40"/>
  <c r="H25" i="40"/>
  <c r="H29" i="40"/>
  <c r="H33" i="40"/>
  <c r="H37" i="40"/>
  <c r="H10" i="40"/>
  <c r="H14" i="40"/>
  <c r="H18" i="40"/>
  <c r="H22" i="40"/>
  <c r="H26" i="40"/>
  <c r="H30" i="40"/>
  <c r="H34" i="40"/>
  <c r="H38" i="40"/>
  <c r="H11" i="40"/>
  <c r="H15" i="40"/>
  <c r="H19" i="40"/>
  <c r="H23" i="40"/>
  <c r="H35" i="40"/>
  <c r="H36" i="40"/>
  <c r="H20" i="40"/>
  <c r="H31" i="39"/>
  <c r="H27" i="39"/>
  <c r="H20" i="39"/>
  <c r="H32" i="40"/>
  <c r="H16" i="40"/>
  <c r="H37" i="43"/>
  <c r="H26" i="39"/>
  <c r="H28" i="40"/>
  <c r="H12" i="40"/>
  <c r="H22" i="43"/>
  <c r="H30" i="43"/>
  <c r="H11" i="43"/>
  <c r="H19" i="43"/>
  <c r="H23" i="43"/>
  <c r="H27" i="43"/>
  <c r="H31" i="43"/>
  <c r="H35" i="43"/>
  <c r="H8" i="43"/>
  <c r="I8" i="43" s="1"/>
  <c r="H24" i="43"/>
  <c r="H36" i="43"/>
  <c r="H26" i="42"/>
  <c r="H18" i="42"/>
  <c r="H14" i="42"/>
  <c r="H38" i="44"/>
  <c r="H34" i="44"/>
  <c r="H30" i="44"/>
  <c r="H26" i="44"/>
  <c r="H22" i="44"/>
  <c r="H18" i="44"/>
  <c r="H10" i="44"/>
  <c r="H37" i="46"/>
  <c r="H29" i="46"/>
  <c r="H17" i="46"/>
  <c r="H9" i="46"/>
  <c r="H26" i="47"/>
  <c r="H18" i="47"/>
  <c r="H14" i="47"/>
  <c r="H10" i="47"/>
  <c r="H37" i="42"/>
  <c r="H33" i="42"/>
  <c r="H21" i="42"/>
  <c r="H17" i="42"/>
  <c r="H13" i="42"/>
  <c r="H33" i="44"/>
  <c r="H29" i="44"/>
  <c r="H25" i="44"/>
  <c r="H21" i="44"/>
  <c r="H17" i="44"/>
  <c r="H13" i="44"/>
  <c r="H9" i="44"/>
  <c r="H32" i="46"/>
  <c r="H28" i="46"/>
  <c r="H24" i="46"/>
  <c r="H33" i="47"/>
  <c r="H29" i="47"/>
  <c r="H25" i="47"/>
  <c r="H17" i="47"/>
  <c r="H13" i="47"/>
  <c r="H9" i="47"/>
  <c r="H36" i="42"/>
  <c r="H32" i="42"/>
  <c r="H20" i="42"/>
  <c r="H16" i="42"/>
  <c r="H12" i="42"/>
  <c r="H36" i="44"/>
  <c r="H32" i="44"/>
  <c r="H28" i="44"/>
  <c r="H24" i="44"/>
  <c r="H20" i="44"/>
  <c r="H12" i="44"/>
  <c r="H31" i="46"/>
  <c r="H23" i="46"/>
  <c r="E39" i="36"/>
  <c r="C43" i="36" s="1"/>
  <c r="E7" i="37"/>
  <c r="E38" i="37" s="1"/>
  <c r="C42" i="36"/>
  <c r="C44" i="36"/>
  <c r="H36" i="41"/>
  <c r="H10" i="41"/>
  <c r="H21" i="41"/>
  <c r="H22" i="41"/>
  <c r="H9" i="41"/>
  <c r="H26" i="41"/>
  <c r="H25" i="41"/>
  <c r="H13" i="41"/>
  <c r="H30" i="41"/>
  <c r="H29" i="41"/>
  <c r="H15" i="41"/>
  <c r="H28" i="41"/>
  <c r="H24" i="47"/>
  <c r="H28" i="47"/>
  <c r="H31" i="47"/>
  <c r="H32" i="47"/>
  <c r="H35" i="47"/>
  <c r="H36" i="47"/>
  <c r="H38" i="47"/>
  <c r="H37" i="47"/>
  <c r="H22" i="47"/>
  <c r="H21" i="47"/>
  <c r="H11" i="47"/>
  <c r="H15" i="47"/>
  <c r="H16" i="47"/>
  <c r="H19" i="47"/>
  <c r="H20" i="47"/>
  <c r="H23" i="47"/>
  <c r="H25" i="38"/>
  <c r="H10" i="38"/>
  <c r="H16" i="38"/>
  <c r="H14" i="38"/>
  <c r="H18" i="38"/>
  <c r="H21" i="38"/>
  <c r="H26" i="38"/>
  <c r="H34" i="38"/>
  <c r="H33" i="38"/>
  <c r="H29" i="38"/>
  <c r="H13" i="38"/>
  <c r="C64" i="47"/>
  <c r="H30" i="38"/>
  <c r="H22" i="38"/>
  <c r="C54" i="38"/>
  <c r="C58" i="38" s="1"/>
  <c r="C64" i="38" s="1"/>
  <c r="C63" i="41"/>
  <c r="C64" i="41"/>
  <c r="C42" i="41"/>
  <c r="C58" i="41"/>
  <c r="H20" i="43"/>
  <c r="H28" i="43"/>
  <c r="H32" i="43"/>
  <c r="H10" i="43"/>
  <c r="H33" i="43"/>
  <c r="H17" i="43"/>
  <c r="H14" i="43"/>
  <c r="H34" i="43"/>
  <c r="H12" i="43"/>
  <c r="H16" i="43"/>
  <c r="H27" i="47"/>
  <c r="H37" i="38"/>
  <c r="E36" i="37"/>
  <c r="E37" i="37" s="1"/>
  <c r="C54" i="43"/>
  <c r="C58" i="43"/>
  <c r="C64" i="43"/>
  <c r="H29" i="43"/>
  <c r="C58" i="46"/>
  <c r="C64" i="46"/>
  <c r="H13" i="43"/>
  <c r="H38" i="42"/>
  <c r="H27" i="42"/>
  <c r="H22" i="42"/>
  <c r="H31" i="42"/>
  <c r="H8" i="42"/>
  <c r="I8" i="42" s="1"/>
  <c r="H9" i="42"/>
  <c r="H25" i="43"/>
  <c r="H8" i="39"/>
  <c r="I8" i="39" s="1"/>
  <c r="H30" i="39"/>
  <c r="H28" i="39"/>
  <c r="H38" i="39"/>
  <c r="H24" i="39"/>
  <c r="H34" i="39"/>
  <c r="H8" i="38"/>
  <c r="C42" i="42"/>
  <c r="C58" i="42"/>
  <c r="C64" i="42"/>
  <c r="H9" i="38"/>
  <c r="H35" i="38"/>
  <c r="H31" i="38"/>
  <c r="H35" i="42"/>
  <c r="H36" i="38"/>
  <c r="H27" i="38"/>
  <c r="H23" i="42"/>
  <c r="H15" i="43"/>
  <c r="H32" i="38"/>
  <c r="H23" i="38"/>
  <c r="C42" i="39"/>
  <c r="C58" i="39"/>
  <c r="C64" i="39"/>
  <c r="H28" i="38"/>
  <c r="H19" i="38"/>
  <c r="H38" i="43"/>
  <c r="H12" i="38"/>
  <c r="H15" i="38"/>
  <c r="H33" i="39"/>
  <c r="H8" i="47"/>
  <c r="I8" i="47" s="1"/>
  <c r="I9" i="47" s="1"/>
  <c r="I10" i="47" s="1"/>
  <c r="H14" i="46"/>
  <c r="C48" i="36"/>
  <c r="H10" i="46"/>
  <c r="H35" i="45"/>
  <c r="C53" i="37"/>
  <c r="C57" i="37" s="1"/>
  <c r="C63" i="37" s="1"/>
  <c r="H35" i="46"/>
  <c r="H37" i="44"/>
  <c r="H13" i="46"/>
  <c r="H11" i="45"/>
  <c r="H8" i="44"/>
  <c r="I8" i="44" s="1"/>
  <c r="I9" i="44" s="1"/>
  <c r="I10" i="44" s="1"/>
  <c r="H21" i="46"/>
  <c r="H13" i="45"/>
  <c r="H34" i="45"/>
  <c r="H30" i="46"/>
  <c r="H8" i="46"/>
  <c r="I8" i="46" s="1"/>
  <c r="I9" i="46" s="1"/>
  <c r="I10" i="46" s="1"/>
  <c r="I11" i="46" s="1"/>
  <c r="H25" i="46"/>
  <c r="H25" i="45"/>
  <c r="H30" i="45"/>
  <c r="D2" i="38"/>
  <c r="D2" i="39" s="1"/>
  <c r="H26" i="46"/>
  <c r="H16" i="46"/>
  <c r="H33" i="46"/>
  <c r="H37" i="45"/>
  <c r="C51" i="36" l="1"/>
  <c r="C55" i="36"/>
  <c r="C59" i="36" s="1"/>
  <c r="I9" i="43"/>
  <c r="I10" i="43" s="1"/>
  <c r="I11" i="43" s="1"/>
  <c r="I12" i="43" s="1"/>
  <c r="I13" i="43" s="1"/>
  <c r="I14" i="43" s="1"/>
  <c r="I15" i="43" s="1"/>
  <c r="I16" i="43" s="1"/>
  <c r="I17" i="43" s="1"/>
  <c r="C54" i="36"/>
  <c r="C58" i="36" s="1"/>
  <c r="C64" i="36"/>
  <c r="C65" i="36" s="1"/>
  <c r="C66" i="36" s="1"/>
  <c r="C67" i="36" s="1"/>
  <c r="H37" i="39"/>
  <c r="H15" i="39"/>
  <c r="H29" i="39"/>
  <c r="I9" i="39"/>
  <c r="I10" i="39" s="1"/>
  <c r="G7" i="37"/>
  <c r="G38" i="37" s="1"/>
  <c r="H11" i="39"/>
  <c r="H25" i="39"/>
  <c r="H31" i="44"/>
  <c r="I9" i="42"/>
  <c r="I10" i="42" s="1"/>
  <c r="I11" i="42" s="1"/>
  <c r="I12" i="42" s="1"/>
  <c r="I13" i="42" s="1"/>
  <c r="I14" i="42" s="1"/>
  <c r="I8" i="36"/>
  <c r="I9" i="36" s="1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I26" i="36" s="1"/>
  <c r="I27" i="36" s="1"/>
  <c r="I28" i="36" s="1"/>
  <c r="I29" i="36" s="1"/>
  <c r="I30" i="36" s="1"/>
  <c r="I31" i="36" s="1"/>
  <c r="I32" i="36" s="1"/>
  <c r="I33" i="36" s="1"/>
  <c r="I34" i="36" s="1"/>
  <c r="I35" i="36" s="1"/>
  <c r="I36" i="36" s="1"/>
  <c r="I37" i="36" s="1"/>
  <c r="I38" i="36" s="1"/>
  <c r="H17" i="38"/>
  <c r="H19" i="42"/>
  <c r="H21" i="43"/>
  <c r="H24" i="38"/>
  <c r="H32" i="41"/>
  <c r="H27" i="46"/>
  <c r="H36" i="46"/>
  <c r="H14" i="44"/>
  <c r="H26" i="43"/>
  <c r="H17" i="41"/>
  <c r="I11" i="47"/>
  <c r="H11" i="42"/>
  <c r="H18" i="43"/>
  <c r="H20" i="38"/>
  <c r="H20" i="41"/>
  <c r="I9" i="41"/>
  <c r="I10" i="41" s="1"/>
  <c r="I11" i="41" s="1"/>
  <c r="I12" i="41" s="1"/>
  <c r="I13" i="41" s="1"/>
  <c r="H22" i="46"/>
  <c r="H10" i="42"/>
  <c r="H14" i="41"/>
  <c r="H24" i="42"/>
  <c r="H25" i="42"/>
  <c r="H30" i="42"/>
  <c r="H35" i="39"/>
  <c r="H36" i="39"/>
  <c r="H34" i="41"/>
  <c r="H14" i="45"/>
  <c r="H32" i="39"/>
  <c r="H34" i="46"/>
  <c r="H15" i="42"/>
  <c r="H21" i="39"/>
  <c r="H38" i="46"/>
  <c r="H16" i="39"/>
  <c r="E8" i="37"/>
  <c r="E9" i="37" s="1"/>
  <c r="E10" i="37" s="1"/>
  <c r="E11" i="37" s="1"/>
  <c r="E12" i="37" s="1"/>
  <c r="E13" i="37" s="1"/>
  <c r="E14" i="37" s="1"/>
  <c r="E15" i="37" s="1"/>
  <c r="E16" i="37" s="1"/>
  <c r="E17" i="37" s="1"/>
  <c r="E18" i="37" s="1"/>
  <c r="E19" i="37" s="1"/>
  <c r="E20" i="37" s="1"/>
  <c r="E21" i="37" s="1"/>
  <c r="E22" i="37" s="1"/>
  <c r="E23" i="37" s="1"/>
  <c r="E24" i="37" s="1"/>
  <c r="E25" i="37" s="1"/>
  <c r="E26" i="37" s="1"/>
  <c r="E27" i="37" s="1"/>
  <c r="E28" i="37" s="1"/>
  <c r="E29" i="37" s="1"/>
  <c r="E30" i="37" s="1"/>
  <c r="E31" i="37" s="1"/>
  <c r="E32" i="37" s="1"/>
  <c r="E33" i="37" s="1"/>
  <c r="E34" i="37" s="1"/>
  <c r="E35" i="37" s="1"/>
  <c r="H12" i="47"/>
  <c r="H33" i="41"/>
  <c r="H28" i="42"/>
  <c r="H29" i="42"/>
  <c r="H23" i="39"/>
  <c r="H18" i="41"/>
  <c r="H10" i="45"/>
  <c r="I10" i="45" s="1"/>
  <c r="I11" i="45" s="1"/>
  <c r="I12" i="45" s="1"/>
  <c r="I13" i="45" s="1"/>
  <c r="I14" i="45" s="1"/>
  <c r="I15" i="45" s="1"/>
  <c r="I16" i="45" s="1"/>
  <c r="I17" i="45" s="1"/>
  <c r="I18" i="45" s="1"/>
  <c r="I19" i="45" s="1"/>
  <c r="I20" i="45" s="1"/>
  <c r="I21" i="45" s="1"/>
  <c r="I22" i="45" s="1"/>
  <c r="I23" i="45" s="1"/>
  <c r="I24" i="45" s="1"/>
  <c r="I25" i="45" s="1"/>
  <c r="I26" i="45" s="1"/>
  <c r="I27" i="45" s="1"/>
  <c r="I28" i="45" s="1"/>
  <c r="I29" i="45" s="1"/>
  <c r="I30" i="45" s="1"/>
  <c r="I31" i="45" s="1"/>
  <c r="I32" i="45" s="1"/>
  <c r="I33" i="45" s="1"/>
  <c r="I34" i="45" s="1"/>
  <c r="I35" i="45" s="1"/>
  <c r="I36" i="45" s="1"/>
  <c r="I37" i="45" s="1"/>
  <c r="I38" i="45" s="1"/>
  <c r="C42" i="37"/>
  <c r="E7" i="38"/>
  <c r="C43" i="37"/>
  <c r="F7" i="38"/>
  <c r="F39" i="38" s="1"/>
  <c r="C48" i="38" s="1"/>
  <c r="C47" i="37"/>
  <c r="H27" i="44"/>
  <c r="H19" i="44"/>
  <c r="I37" i="37"/>
  <c r="H11" i="44"/>
  <c r="I11" i="44" s="1"/>
  <c r="I12" i="44" s="1"/>
  <c r="I13" i="44" s="1"/>
  <c r="H38" i="38"/>
  <c r="H18" i="46"/>
  <c r="H8" i="40"/>
  <c r="I8" i="40" s="1"/>
  <c r="I9" i="40" s="1"/>
  <c r="I10" i="40" s="1"/>
  <c r="I11" i="40" s="1"/>
  <c r="I12" i="40" s="1"/>
  <c r="I13" i="40" s="1"/>
  <c r="I14" i="40" s="1"/>
  <c r="I15" i="40" s="1"/>
  <c r="I16" i="40" s="1"/>
  <c r="H16" i="44"/>
  <c r="I8" i="38"/>
  <c r="I9" i="38" s="1"/>
  <c r="I10" i="38" s="1"/>
  <c r="I11" i="38" s="1"/>
  <c r="I12" i="38" s="1"/>
  <c r="I13" i="38" s="1"/>
  <c r="I14" i="38" s="1"/>
  <c r="I15" i="38" s="1"/>
  <c r="I16" i="38" s="1"/>
  <c r="I17" i="38" s="1"/>
  <c r="I18" i="38" s="1"/>
  <c r="I19" i="38" s="1"/>
  <c r="I20" i="38" s="1"/>
  <c r="I21" i="38" s="1"/>
  <c r="I22" i="38" s="1"/>
  <c r="I23" i="38" s="1"/>
  <c r="I24" i="38" s="1"/>
  <c r="I25" i="38" s="1"/>
  <c r="I26" i="38" s="1"/>
  <c r="I27" i="38" s="1"/>
  <c r="I28" i="38" s="1"/>
  <c r="I29" i="38" s="1"/>
  <c r="I30" i="38" s="1"/>
  <c r="I31" i="38" s="1"/>
  <c r="I32" i="38" s="1"/>
  <c r="I33" i="38" s="1"/>
  <c r="I34" i="38" s="1"/>
  <c r="I35" i="38" s="1"/>
  <c r="I36" i="38" s="1"/>
  <c r="I37" i="38" s="1"/>
  <c r="I38" i="38" s="1"/>
  <c r="H15" i="46"/>
  <c r="H12" i="46"/>
  <c r="I12" i="46" s="1"/>
  <c r="I13" i="46" s="1"/>
  <c r="I14" i="46" s="1"/>
  <c r="H30" i="47"/>
  <c r="H31" i="40"/>
  <c r="H17" i="40"/>
  <c r="H35" i="41"/>
  <c r="H19" i="46"/>
  <c r="H27" i="40"/>
  <c r="I8" i="37"/>
  <c r="I9" i="37" s="1"/>
  <c r="I10" i="37" s="1"/>
  <c r="I11" i="37" s="1"/>
  <c r="I12" i="37" s="1"/>
  <c r="I13" i="37" s="1"/>
  <c r="I14" i="37" s="1"/>
  <c r="I15" i="37" s="1"/>
  <c r="I16" i="37" s="1"/>
  <c r="I17" i="37" s="1"/>
  <c r="I18" i="37" s="1"/>
  <c r="I19" i="37" s="1"/>
  <c r="I20" i="37" s="1"/>
  <c r="I21" i="37" s="1"/>
  <c r="I22" i="37" s="1"/>
  <c r="I23" i="37" s="1"/>
  <c r="I24" i="37" s="1"/>
  <c r="I25" i="37" s="1"/>
  <c r="I26" i="37" s="1"/>
  <c r="I27" i="37" s="1"/>
  <c r="I28" i="37" s="1"/>
  <c r="I29" i="37" s="1"/>
  <c r="I30" i="37" s="1"/>
  <c r="I31" i="37" s="1"/>
  <c r="I32" i="37" s="1"/>
  <c r="I33" i="37" s="1"/>
  <c r="I34" i="37" s="1"/>
  <c r="I35" i="37" s="1"/>
  <c r="D2" i="40"/>
  <c r="G7" i="38"/>
  <c r="G39" i="38" s="1"/>
  <c r="C61" i="37"/>
  <c r="C64" i="37" s="1"/>
  <c r="C48" i="37"/>
  <c r="C55" i="37" s="1"/>
  <c r="C59" i="37" s="1"/>
  <c r="F2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I14" i="44" l="1"/>
  <c r="I15" i="44" s="1"/>
  <c r="I16" i="44" s="1"/>
  <c r="I17" i="44" s="1"/>
  <c r="I18" i="44" s="1"/>
  <c r="I19" i="44" s="1"/>
  <c r="I20" i="44" s="1"/>
  <c r="I21" i="44" s="1"/>
  <c r="I22" i="44" s="1"/>
  <c r="I23" i="44" s="1"/>
  <c r="I24" i="44" s="1"/>
  <c r="I25" i="44" s="1"/>
  <c r="I26" i="44" s="1"/>
  <c r="I27" i="44" s="1"/>
  <c r="I28" i="44" s="1"/>
  <c r="I29" i="44" s="1"/>
  <c r="I30" i="44" s="1"/>
  <c r="I31" i="44" s="1"/>
  <c r="I32" i="44" s="1"/>
  <c r="I33" i="44" s="1"/>
  <c r="I34" i="44" s="1"/>
  <c r="I35" i="44" s="1"/>
  <c r="I36" i="44" s="1"/>
  <c r="I37" i="44" s="1"/>
  <c r="I38" i="44" s="1"/>
  <c r="I15" i="42"/>
  <c r="I16" i="42" s="1"/>
  <c r="I17" i="42" s="1"/>
  <c r="I18" i="42" s="1"/>
  <c r="I19" i="42" s="1"/>
  <c r="I20" i="42" s="1"/>
  <c r="I21" i="42" s="1"/>
  <c r="I22" i="42" s="1"/>
  <c r="I23" i="42" s="1"/>
  <c r="I24" i="42" s="1"/>
  <c r="I25" i="42" s="1"/>
  <c r="I26" i="42" s="1"/>
  <c r="I27" i="42" s="1"/>
  <c r="I28" i="42" s="1"/>
  <c r="I29" i="42" s="1"/>
  <c r="I30" i="42" s="1"/>
  <c r="I31" i="42" s="1"/>
  <c r="I32" i="42" s="1"/>
  <c r="I33" i="42" s="1"/>
  <c r="I34" i="42" s="1"/>
  <c r="I35" i="42" s="1"/>
  <c r="I36" i="42" s="1"/>
  <c r="I37" i="42" s="1"/>
  <c r="I38" i="42" s="1"/>
  <c r="I11" i="39"/>
  <c r="I12" i="39" s="1"/>
  <c r="I13" i="39" s="1"/>
  <c r="I14" i="39" s="1"/>
  <c r="I15" i="39" s="1"/>
  <c r="I16" i="39" s="1"/>
  <c r="I17" i="39" s="1"/>
  <c r="I18" i="39" s="1"/>
  <c r="I19" i="39" s="1"/>
  <c r="I20" i="39" s="1"/>
  <c r="I21" i="39" s="1"/>
  <c r="I22" i="39" s="1"/>
  <c r="I23" i="39" s="1"/>
  <c r="I24" i="39" s="1"/>
  <c r="I25" i="39" s="1"/>
  <c r="I26" i="39" s="1"/>
  <c r="I27" i="39" s="1"/>
  <c r="I28" i="39" s="1"/>
  <c r="I29" i="39" s="1"/>
  <c r="I30" i="39" s="1"/>
  <c r="I31" i="39" s="1"/>
  <c r="I32" i="39" s="1"/>
  <c r="I33" i="39" s="1"/>
  <c r="I34" i="39" s="1"/>
  <c r="I35" i="39" s="1"/>
  <c r="I36" i="39" s="1"/>
  <c r="I37" i="39" s="1"/>
  <c r="I38" i="39" s="1"/>
  <c r="I18" i="43"/>
  <c r="I19" i="43" s="1"/>
  <c r="I20" i="43" s="1"/>
  <c r="I21" i="43" s="1"/>
  <c r="I22" i="43" s="1"/>
  <c r="I23" i="43" s="1"/>
  <c r="I24" i="43" s="1"/>
  <c r="I25" i="43" s="1"/>
  <c r="I26" i="43" s="1"/>
  <c r="I27" i="43" s="1"/>
  <c r="I28" i="43" s="1"/>
  <c r="I29" i="43" s="1"/>
  <c r="I30" i="43" s="1"/>
  <c r="I31" i="43" s="1"/>
  <c r="I32" i="43" s="1"/>
  <c r="I33" i="43" s="1"/>
  <c r="I34" i="43" s="1"/>
  <c r="I35" i="43" s="1"/>
  <c r="I36" i="43" s="1"/>
  <c r="I37" i="43" s="1"/>
  <c r="I38" i="43" s="1"/>
  <c r="I12" i="47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25" i="47" s="1"/>
  <c r="I26" i="47" s="1"/>
  <c r="I27" i="47" s="1"/>
  <c r="I28" i="47" s="1"/>
  <c r="I29" i="47" s="1"/>
  <c r="I30" i="47" s="1"/>
  <c r="I31" i="47" s="1"/>
  <c r="I32" i="47" s="1"/>
  <c r="I33" i="47" s="1"/>
  <c r="I34" i="47" s="1"/>
  <c r="I35" i="47" s="1"/>
  <c r="I36" i="47" s="1"/>
  <c r="I37" i="47" s="1"/>
  <c r="I38" i="47" s="1"/>
  <c r="I14" i="41"/>
  <c r="I15" i="41" s="1"/>
  <c r="I16" i="41" s="1"/>
  <c r="I17" i="41" s="1"/>
  <c r="I18" i="41" s="1"/>
  <c r="I19" i="41" s="1"/>
  <c r="I20" i="41" s="1"/>
  <c r="I21" i="41" s="1"/>
  <c r="I22" i="41" s="1"/>
  <c r="I23" i="41" s="1"/>
  <c r="I24" i="41" s="1"/>
  <c r="I25" i="41" s="1"/>
  <c r="I26" i="41" s="1"/>
  <c r="I27" i="41" s="1"/>
  <c r="I28" i="41" s="1"/>
  <c r="I29" i="41" s="1"/>
  <c r="I30" i="41" s="1"/>
  <c r="I31" i="41" s="1"/>
  <c r="I32" i="41" s="1"/>
  <c r="I33" i="41" s="1"/>
  <c r="I34" i="41" s="1"/>
  <c r="I15" i="46"/>
  <c r="I16" i="46" s="1"/>
  <c r="I17" i="46" s="1"/>
  <c r="I18" i="46" s="1"/>
  <c r="I19" i="46" s="1"/>
  <c r="I20" i="46" s="1"/>
  <c r="I21" i="46" s="1"/>
  <c r="I22" i="46" s="1"/>
  <c r="I23" i="46" s="1"/>
  <c r="I24" i="46" s="1"/>
  <c r="I25" i="46" s="1"/>
  <c r="I26" i="46" s="1"/>
  <c r="I27" i="46" s="1"/>
  <c r="I28" i="46" s="1"/>
  <c r="I29" i="46" s="1"/>
  <c r="I30" i="46" s="1"/>
  <c r="I31" i="46" s="1"/>
  <c r="I32" i="46" s="1"/>
  <c r="I33" i="46" s="1"/>
  <c r="I34" i="46" s="1"/>
  <c r="I35" i="46" s="1"/>
  <c r="I36" i="46" s="1"/>
  <c r="I37" i="46" s="1"/>
  <c r="I38" i="46" s="1"/>
  <c r="C50" i="38"/>
  <c r="C55" i="38" s="1"/>
  <c r="C50" i="43"/>
  <c r="C50" i="40"/>
  <c r="C50" i="44"/>
  <c r="C49" i="37"/>
  <c r="C54" i="37" s="1"/>
  <c r="C58" i="37" s="1"/>
  <c r="C50" i="39"/>
  <c r="C50" i="47"/>
  <c r="C50" i="45"/>
  <c r="C50" i="41"/>
  <c r="C50" i="42"/>
  <c r="C50" i="46"/>
  <c r="F7" i="39"/>
  <c r="F39" i="39" s="1"/>
  <c r="F7" i="40" s="1"/>
  <c r="F39" i="40" s="1"/>
  <c r="I17" i="40"/>
  <c r="I18" i="40" s="1"/>
  <c r="I19" i="40" s="1"/>
  <c r="I20" i="40" s="1"/>
  <c r="I21" i="40" s="1"/>
  <c r="I22" i="40" s="1"/>
  <c r="I23" i="40" s="1"/>
  <c r="I24" i="40" s="1"/>
  <c r="I25" i="40" s="1"/>
  <c r="I26" i="40" s="1"/>
  <c r="I27" i="40" s="1"/>
  <c r="I28" i="40" s="1"/>
  <c r="I29" i="40" s="1"/>
  <c r="I30" i="40" s="1"/>
  <c r="I31" i="40" s="1"/>
  <c r="I32" i="40" s="1"/>
  <c r="I33" i="40" s="1"/>
  <c r="I34" i="40" s="1"/>
  <c r="I35" i="40" s="1"/>
  <c r="I36" i="40" s="1"/>
  <c r="I37" i="40" s="1"/>
  <c r="I38" i="40" s="1"/>
  <c r="I35" i="41"/>
  <c r="I36" i="41" s="1"/>
  <c r="I37" i="41" s="1"/>
  <c r="I38" i="41" s="1"/>
  <c r="C49" i="38"/>
  <c r="C56" i="38" s="1"/>
  <c r="E39" i="38"/>
  <c r="E8" i="38"/>
  <c r="E9" i="38" s="1"/>
  <c r="E10" i="38" s="1"/>
  <c r="E11" i="38" s="1"/>
  <c r="E12" i="38" s="1"/>
  <c r="E13" i="38" s="1"/>
  <c r="E14" i="38" s="1"/>
  <c r="E15" i="38" s="1"/>
  <c r="E16" i="38" s="1"/>
  <c r="E17" i="38" s="1"/>
  <c r="E18" i="38" s="1"/>
  <c r="E19" i="38" s="1"/>
  <c r="E20" i="38" s="1"/>
  <c r="E21" i="38" s="1"/>
  <c r="E22" i="38" s="1"/>
  <c r="E23" i="38" s="1"/>
  <c r="E24" i="38" s="1"/>
  <c r="E25" i="38" s="1"/>
  <c r="E26" i="38" s="1"/>
  <c r="E27" i="38" s="1"/>
  <c r="E28" i="38" s="1"/>
  <c r="E29" i="38" s="1"/>
  <c r="E30" i="38" s="1"/>
  <c r="E31" i="38" s="1"/>
  <c r="E32" i="38" s="1"/>
  <c r="E33" i="38" s="1"/>
  <c r="E34" i="38" s="1"/>
  <c r="E35" i="38" s="1"/>
  <c r="E36" i="38" s="1"/>
  <c r="E37" i="38" s="1"/>
  <c r="E38" i="38" s="1"/>
  <c r="C62" i="38"/>
  <c r="C65" i="38" s="1"/>
  <c r="G7" i="39"/>
  <c r="G39" i="39" s="1"/>
  <c r="C65" i="37"/>
  <c r="C66" i="37" s="1"/>
  <c r="F2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D2" i="41"/>
  <c r="C49" i="39" l="1"/>
  <c r="C56" i="39" s="1"/>
  <c r="C48" i="39"/>
  <c r="C55" i="39" s="1"/>
  <c r="F2" i="40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C44" i="38"/>
  <c r="C60" i="38" s="1"/>
  <c r="E7" i="39"/>
  <c r="C43" i="38"/>
  <c r="C59" i="38" s="1"/>
  <c r="F2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D2" i="42"/>
  <c r="F7" i="41"/>
  <c r="F39" i="41" s="1"/>
  <c r="C48" i="40"/>
  <c r="C55" i="40" s="1"/>
  <c r="C49" i="40"/>
  <c r="C56" i="40" s="1"/>
  <c r="C62" i="39"/>
  <c r="C65" i="39" s="1"/>
  <c r="G7" i="40"/>
  <c r="G39" i="40" s="1"/>
  <c r="C66" i="38"/>
  <c r="C67" i="38" s="1"/>
  <c r="E8" i="39" l="1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E20" i="39" s="1"/>
  <c r="E21" i="39" s="1"/>
  <c r="E22" i="39" s="1"/>
  <c r="E23" i="39" s="1"/>
  <c r="E24" i="39" s="1"/>
  <c r="E25" i="39" s="1"/>
  <c r="E26" i="39" s="1"/>
  <c r="E27" i="39" s="1"/>
  <c r="E28" i="39" s="1"/>
  <c r="E29" i="39" s="1"/>
  <c r="E30" i="39" s="1"/>
  <c r="E31" i="39" s="1"/>
  <c r="E32" i="39" s="1"/>
  <c r="E33" i="39" s="1"/>
  <c r="E34" i="39" s="1"/>
  <c r="E35" i="39" s="1"/>
  <c r="E36" i="39" s="1"/>
  <c r="E37" i="39" s="1"/>
  <c r="E38" i="39" s="1"/>
  <c r="E39" i="39"/>
  <c r="C62" i="40"/>
  <c r="C65" i="40" s="1"/>
  <c r="G7" i="41"/>
  <c r="G39" i="41" s="1"/>
  <c r="C48" i="41"/>
  <c r="C55" i="41" s="1"/>
  <c r="F7" i="42"/>
  <c r="F39" i="42" s="1"/>
  <c r="C49" i="41"/>
  <c r="C56" i="41" s="1"/>
  <c r="C66" i="39"/>
  <c r="C67" i="39" s="1"/>
  <c r="F2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D2" i="43"/>
  <c r="C43" i="39" l="1"/>
  <c r="C59" i="39" s="1"/>
  <c r="E7" i="40"/>
  <c r="C44" i="39"/>
  <c r="C60" i="39" s="1"/>
  <c r="D2" i="44"/>
  <c r="F2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C49" i="42"/>
  <c r="C56" i="42" s="1"/>
  <c r="F7" i="43"/>
  <c r="F39" i="43" s="1"/>
  <c r="C48" i="42"/>
  <c r="C55" i="42" s="1"/>
  <c r="C62" i="41"/>
  <c r="C65" i="41" s="1"/>
  <c r="G7" i="42"/>
  <c r="G39" i="42" s="1"/>
  <c r="C66" i="40"/>
  <c r="C67" i="40" s="1"/>
  <c r="E39" i="40" l="1"/>
  <c r="E8" i="40"/>
  <c r="E9" i="40" s="1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E20" i="40" s="1"/>
  <c r="E21" i="40" s="1"/>
  <c r="E22" i="40" s="1"/>
  <c r="E23" i="40" s="1"/>
  <c r="E24" i="40" s="1"/>
  <c r="E25" i="40" s="1"/>
  <c r="E26" i="40" s="1"/>
  <c r="E27" i="40" s="1"/>
  <c r="E28" i="40" s="1"/>
  <c r="E29" i="40" s="1"/>
  <c r="E30" i="40" s="1"/>
  <c r="E31" i="40" s="1"/>
  <c r="E32" i="40" s="1"/>
  <c r="E33" i="40" s="1"/>
  <c r="E34" i="40" s="1"/>
  <c r="E35" i="40" s="1"/>
  <c r="E36" i="40" s="1"/>
  <c r="E37" i="40" s="1"/>
  <c r="E38" i="40" s="1"/>
  <c r="C62" i="42"/>
  <c r="C65" i="42" s="1"/>
  <c r="G7" i="43"/>
  <c r="G39" i="43" s="1"/>
  <c r="C66" i="41"/>
  <c r="C67" i="41" s="1"/>
  <c r="C48" i="43"/>
  <c r="C55" i="43" s="1"/>
  <c r="C49" i="43"/>
  <c r="C56" i="43" s="1"/>
  <c r="F7" i="44"/>
  <c r="F39" i="44" s="1"/>
  <c r="F2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D2" i="45"/>
  <c r="C43" i="40" l="1"/>
  <c r="C59" i="40" s="1"/>
  <c r="C44" i="40"/>
  <c r="C60" i="40" s="1"/>
  <c r="E7" i="41"/>
  <c r="D2" i="46"/>
  <c r="F2" i="45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G7" i="44"/>
  <c r="G39" i="44" s="1"/>
  <c r="C62" i="43"/>
  <c r="C65" i="43" s="1"/>
  <c r="C66" i="42"/>
  <c r="C67" i="42" s="1"/>
  <c r="C49" i="44"/>
  <c r="C56" i="44" s="1"/>
  <c r="F7" i="45"/>
  <c r="F39" i="45" s="1"/>
  <c r="C48" i="44"/>
  <c r="C55" i="44" s="1"/>
  <c r="E39" i="41" l="1"/>
  <c r="E8" i="41"/>
  <c r="E9" i="41" s="1"/>
  <c r="E10" i="41" s="1"/>
  <c r="E11" i="41" s="1"/>
  <c r="E12" i="41" s="1"/>
  <c r="E13" i="41" s="1"/>
  <c r="E14" i="41" s="1"/>
  <c r="E15" i="41" s="1"/>
  <c r="E16" i="41" s="1"/>
  <c r="E17" i="41" s="1"/>
  <c r="E18" i="41" s="1"/>
  <c r="E19" i="41" s="1"/>
  <c r="E20" i="41" s="1"/>
  <c r="E21" i="41" s="1"/>
  <c r="E22" i="41" s="1"/>
  <c r="E23" i="41" s="1"/>
  <c r="E24" i="41" s="1"/>
  <c r="E25" i="41" s="1"/>
  <c r="E26" i="41" s="1"/>
  <c r="E27" i="41" s="1"/>
  <c r="E28" i="41" s="1"/>
  <c r="E29" i="41" s="1"/>
  <c r="E30" i="41" s="1"/>
  <c r="E31" i="41" s="1"/>
  <c r="E32" i="41" s="1"/>
  <c r="E33" i="41" s="1"/>
  <c r="E34" i="41" s="1"/>
  <c r="E35" i="41" s="1"/>
  <c r="E36" i="41" s="1"/>
  <c r="E37" i="41" s="1"/>
  <c r="E38" i="41" s="1"/>
  <c r="C48" i="45"/>
  <c r="C55" i="45" s="1"/>
  <c r="F7" i="46"/>
  <c r="F39" i="46" s="1"/>
  <c r="C49" i="45"/>
  <c r="C56" i="45" s="1"/>
  <c r="G7" i="45"/>
  <c r="G39" i="45" s="1"/>
  <c r="C62" i="44"/>
  <c r="C65" i="44" s="1"/>
  <c r="C66" i="43"/>
  <c r="C67" i="43" s="1"/>
  <c r="D2" i="47"/>
  <c r="F2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C43" i="41" l="1"/>
  <c r="C59" i="41" s="1"/>
  <c r="E7" i="42"/>
  <c r="C44" i="41"/>
  <c r="C60" i="41" s="1"/>
  <c r="F2" i="47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C66" i="44"/>
  <c r="C67" i="44" s="1"/>
  <c r="G7" i="46"/>
  <c r="G39" i="46" s="1"/>
  <c r="C62" i="45"/>
  <c r="C65" i="45" s="1"/>
  <c r="F7" i="47"/>
  <c r="F39" i="47" s="1"/>
  <c r="C48" i="46"/>
  <c r="C55" i="46" s="1"/>
  <c r="C49" i="46"/>
  <c r="C56" i="46" s="1"/>
  <c r="E39" i="42" l="1"/>
  <c r="E8" i="42"/>
  <c r="E9" i="42" s="1"/>
  <c r="E10" i="42" s="1"/>
  <c r="E11" i="42" s="1"/>
  <c r="E12" i="42" s="1"/>
  <c r="E13" i="42" s="1"/>
  <c r="E14" i="42" s="1"/>
  <c r="E15" i="42" s="1"/>
  <c r="E16" i="42" s="1"/>
  <c r="E17" i="42" s="1"/>
  <c r="E18" i="42" s="1"/>
  <c r="E19" i="42" s="1"/>
  <c r="E20" i="42" s="1"/>
  <c r="E21" i="42" s="1"/>
  <c r="E22" i="42" s="1"/>
  <c r="E23" i="42" s="1"/>
  <c r="E24" i="42" s="1"/>
  <c r="E25" i="42" s="1"/>
  <c r="E26" i="42" s="1"/>
  <c r="E27" i="42" s="1"/>
  <c r="E28" i="42" s="1"/>
  <c r="E29" i="42" s="1"/>
  <c r="E30" i="42" s="1"/>
  <c r="E31" i="42" s="1"/>
  <c r="E32" i="42" s="1"/>
  <c r="E33" i="42" s="1"/>
  <c r="E34" i="42" s="1"/>
  <c r="E35" i="42" s="1"/>
  <c r="E36" i="42" s="1"/>
  <c r="E37" i="42" s="1"/>
  <c r="E38" i="42" s="1"/>
  <c r="G7" i="47"/>
  <c r="G39" i="47" s="1"/>
  <c r="C62" i="47" s="1"/>
  <c r="C65" i="47" s="1"/>
  <c r="C62" i="46"/>
  <c r="C65" i="46" s="1"/>
  <c r="C66" i="45"/>
  <c r="C67" i="45" s="1"/>
  <c r="B9" i="50"/>
  <c r="C49" i="47"/>
  <c r="C56" i="47" s="1"/>
  <c r="C48" i="47"/>
  <c r="C55" i="47" s="1"/>
  <c r="C43" i="42" l="1"/>
  <c r="C59" i="42" s="1"/>
  <c r="C44" i="42"/>
  <c r="C60" i="42" s="1"/>
  <c r="E7" i="43"/>
  <c r="B12" i="50"/>
  <c r="C66" i="46"/>
  <c r="C67" i="46" s="1"/>
  <c r="C66" i="47"/>
  <c r="C67" i="47" s="1"/>
  <c r="E39" i="43" l="1"/>
  <c r="E8" i="43"/>
  <c r="E9" i="43" s="1"/>
  <c r="E10" i="43" s="1"/>
  <c r="E11" i="43" s="1"/>
  <c r="E12" i="43" s="1"/>
  <c r="E13" i="43" s="1"/>
  <c r="E14" i="43" s="1"/>
  <c r="E15" i="43" s="1"/>
  <c r="E16" i="43" s="1"/>
  <c r="E17" i="43" s="1"/>
  <c r="E18" i="43" s="1"/>
  <c r="E19" i="43" s="1"/>
  <c r="E20" i="43" s="1"/>
  <c r="E21" i="43" s="1"/>
  <c r="E22" i="43" s="1"/>
  <c r="E23" i="43" s="1"/>
  <c r="E24" i="43" s="1"/>
  <c r="E25" i="43" s="1"/>
  <c r="E26" i="43" s="1"/>
  <c r="E27" i="43" s="1"/>
  <c r="E28" i="43" s="1"/>
  <c r="E29" i="43" s="1"/>
  <c r="E30" i="43" s="1"/>
  <c r="E31" i="43" s="1"/>
  <c r="E32" i="43" s="1"/>
  <c r="E33" i="43" s="1"/>
  <c r="E34" i="43" s="1"/>
  <c r="E35" i="43" s="1"/>
  <c r="E36" i="43" s="1"/>
  <c r="E37" i="43" s="1"/>
  <c r="E38" i="43" s="1"/>
  <c r="C44" i="43" l="1"/>
  <c r="C60" i="43" s="1"/>
  <c r="E7" i="44"/>
  <c r="C43" i="43"/>
  <c r="C59" i="43" s="1"/>
  <c r="E39" i="44" l="1"/>
  <c r="E8" i="44"/>
  <c r="E9" i="44" s="1"/>
  <c r="E10" i="44" s="1"/>
  <c r="E11" i="44" s="1"/>
  <c r="E12" i="44" s="1"/>
  <c r="E13" i="44" s="1"/>
  <c r="E14" i="44" s="1"/>
  <c r="E15" i="44" s="1"/>
  <c r="E16" i="44" s="1"/>
  <c r="E17" i="44" s="1"/>
  <c r="E18" i="44" s="1"/>
  <c r="E19" i="44" s="1"/>
  <c r="E20" i="44" s="1"/>
  <c r="E21" i="44" s="1"/>
  <c r="E22" i="44" s="1"/>
  <c r="E23" i="44" s="1"/>
  <c r="E24" i="44" s="1"/>
  <c r="E25" i="44" s="1"/>
  <c r="E26" i="44" s="1"/>
  <c r="E27" i="44" s="1"/>
  <c r="E28" i="44" s="1"/>
  <c r="E29" i="44" s="1"/>
  <c r="E30" i="44" s="1"/>
  <c r="E31" i="44" s="1"/>
  <c r="E32" i="44" s="1"/>
  <c r="E33" i="44" s="1"/>
  <c r="E34" i="44" s="1"/>
  <c r="E35" i="44" s="1"/>
  <c r="E36" i="44" s="1"/>
  <c r="E37" i="44" s="1"/>
  <c r="E38" i="44" s="1"/>
  <c r="C43" i="44" l="1"/>
  <c r="C59" i="44" s="1"/>
  <c r="C44" i="44"/>
  <c r="C60" i="44" s="1"/>
  <c r="E7" i="45"/>
  <c r="E39" i="45" l="1"/>
  <c r="E8" i="45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34" i="45" s="1"/>
  <c r="E35" i="45" s="1"/>
  <c r="E36" i="45" s="1"/>
  <c r="E37" i="45" s="1"/>
  <c r="E38" i="45" s="1"/>
  <c r="C44" i="45" l="1"/>
  <c r="C60" i="45" s="1"/>
  <c r="C43" i="45"/>
  <c r="C59" i="45" s="1"/>
  <c r="E7" i="46"/>
  <c r="E8" i="46" l="1"/>
  <c r="E9" i="46" s="1"/>
  <c r="E10" i="46" s="1"/>
  <c r="E11" i="46" s="1"/>
  <c r="E12" i="46" s="1"/>
  <c r="E13" i="46" s="1"/>
  <c r="E14" i="46" s="1"/>
  <c r="E15" i="46" s="1"/>
  <c r="E16" i="46" s="1"/>
  <c r="E17" i="46" s="1"/>
  <c r="E18" i="46" s="1"/>
  <c r="E19" i="46" s="1"/>
  <c r="E20" i="46" s="1"/>
  <c r="E21" i="46" s="1"/>
  <c r="E22" i="46" s="1"/>
  <c r="E23" i="46" s="1"/>
  <c r="E24" i="46" s="1"/>
  <c r="E25" i="46" s="1"/>
  <c r="E26" i="46" s="1"/>
  <c r="E27" i="46" s="1"/>
  <c r="E28" i="46" s="1"/>
  <c r="E29" i="46" s="1"/>
  <c r="E30" i="46" s="1"/>
  <c r="E31" i="46" s="1"/>
  <c r="E32" i="46" s="1"/>
  <c r="E33" i="46" s="1"/>
  <c r="E34" i="46" s="1"/>
  <c r="E35" i="46" s="1"/>
  <c r="E36" i="46" s="1"/>
  <c r="E37" i="46" s="1"/>
  <c r="E38" i="46" s="1"/>
  <c r="E39" i="46"/>
  <c r="E7" i="47" l="1"/>
  <c r="C44" i="46"/>
  <c r="C60" i="46" s="1"/>
  <c r="C43" i="46"/>
  <c r="C59" i="46" s="1"/>
  <c r="E39" i="47" l="1"/>
  <c r="E8" i="47"/>
  <c r="E9" i="47" s="1"/>
  <c r="E10" i="47" s="1"/>
  <c r="E11" i="47" s="1"/>
  <c r="E12" i="47" s="1"/>
  <c r="E13" i="47" s="1"/>
  <c r="E14" i="47" s="1"/>
  <c r="E15" i="47" s="1"/>
  <c r="E16" i="47" s="1"/>
  <c r="E17" i="47" s="1"/>
  <c r="E18" i="47" s="1"/>
  <c r="E19" i="47" s="1"/>
  <c r="E20" i="47" s="1"/>
  <c r="E21" i="47" s="1"/>
  <c r="E22" i="47" s="1"/>
  <c r="E23" i="47" s="1"/>
  <c r="E24" i="47" s="1"/>
  <c r="E25" i="47" s="1"/>
  <c r="E26" i="47" s="1"/>
  <c r="E27" i="47" s="1"/>
  <c r="E28" i="47" s="1"/>
  <c r="E29" i="47" s="1"/>
  <c r="E30" i="47" s="1"/>
  <c r="E31" i="47" s="1"/>
  <c r="E32" i="47" s="1"/>
  <c r="E33" i="47" s="1"/>
  <c r="E34" i="47" s="1"/>
  <c r="E35" i="47" s="1"/>
  <c r="E36" i="47" s="1"/>
  <c r="E37" i="47" s="1"/>
  <c r="E38" i="47" s="1"/>
  <c r="C44" i="47" l="1"/>
  <c r="C60" i="47" s="1"/>
  <c r="C43" i="47"/>
  <c r="B11" i="50" l="1"/>
  <c r="C59" i="47"/>
  <c r="B13" i="50" s="1"/>
  <c r="B15" i="50" s="1"/>
  <c r="B19" i="50" s="1"/>
</calcChain>
</file>

<file path=xl/sharedStrings.xml><?xml version="1.0" encoding="utf-8"?>
<sst xmlns="http://schemas.openxmlformats.org/spreadsheetml/2006/main" count="557" uniqueCount="60">
  <si>
    <t>Dátum</t>
  </si>
  <si>
    <t>Miesto</t>
  </si>
  <si>
    <t>SUMA</t>
  </si>
  <si>
    <t>Mesiac:</t>
  </si>
  <si>
    <t>Auto:</t>
  </si>
  <si>
    <t>ŠPZ:</t>
  </si>
  <si>
    <t>Najazdené km v mesiaci</t>
  </si>
  <si>
    <t>Najazdené km od začiatku roka</t>
  </si>
  <si>
    <t>Najazdené km - stav počítadla</t>
  </si>
  <si>
    <t>Natankované litre v mesiaci:</t>
  </si>
  <si>
    <t>Natankované litre od začiatku roka</t>
  </si>
  <si>
    <t>Natankované litre celkom</t>
  </si>
  <si>
    <t>Spotreba v mesiaci</t>
  </si>
  <si>
    <t xml:space="preserve">Spotreba od začiatku roka </t>
  </si>
  <si>
    <t>Priemerná spotreba v mesiaci</t>
  </si>
  <si>
    <t>Priemerná spotreba v roku</t>
  </si>
  <si>
    <t>Priemerná spotreba celkom</t>
  </si>
  <si>
    <t>Najazdené km súkromne</t>
  </si>
  <si>
    <t>Spotreba na súkromné km v l</t>
  </si>
  <si>
    <t xml:space="preserve">DPH </t>
  </si>
  <si>
    <t>Ubehnuté km - služobné</t>
  </si>
  <si>
    <t>Ubehnuté km - súkromné</t>
  </si>
  <si>
    <t>Stav tachometra v km</t>
  </si>
  <si>
    <t>Tankovanie v l</t>
  </si>
  <si>
    <t>Stav na začiatku mesiaca</t>
  </si>
  <si>
    <t>Stav nádrže na konci mesiaca:</t>
  </si>
  <si>
    <t>Meno:</t>
  </si>
  <si>
    <t>Suma bez DPH za súkromné jazdy</t>
  </si>
  <si>
    <t>Spotreba celkom</t>
  </si>
  <si>
    <t>Spotreba v litroch</t>
  </si>
  <si>
    <t>Stav nadrže v litroch večer</t>
  </si>
  <si>
    <t>kalkulačná spotreba</t>
  </si>
  <si>
    <t>Cieľový stav km</t>
  </si>
  <si>
    <t>spotrebované litre paliva</t>
  </si>
  <si>
    <t>priemerná spotreba podľa technického preukazu</t>
  </si>
  <si>
    <t>posledná cena PHM s DPH</t>
  </si>
  <si>
    <t>posledná cena PHM bez DPH</t>
  </si>
  <si>
    <t>Stav nádrže na začiatku mesiaca</t>
  </si>
  <si>
    <t>Počet najazdených km v roku</t>
  </si>
  <si>
    <t>Nadspotreba v l</t>
  </si>
  <si>
    <t>stav nádrže v l</t>
  </si>
  <si>
    <t>Stav nádrže na začiatku roka</t>
  </si>
  <si>
    <t>Stav na začiatku roka</t>
  </si>
  <si>
    <t>Mesiac</t>
  </si>
  <si>
    <t>Rok</t>
  </si>
  <si>
    <t>Tankovanie v EUR</t>
  </si>
  <si>
    <t>Spotreba na súkromné km v EUR s DPH</t>
  </si>
  <si>
    <t>hodnota nádrže k 31/12 bez DPH</t>
  </si>
  <si>
    <t>Priemerná spotreba za rok v l</t>
  </si>
  <si>
    <t>Sadzba DPH</t>
  </si>
  <si>
    <t>Firma</t>
  </si>
  <si>
    <t>KNIHA JÁZD</t>
  </si>
  <si>
    <t>Priemerná cena PHM na km v mesiaci s DPH</t>
  </si>
  <si>
    <t>NIE SPOTREBA PODĽA TECHNIČÁKU!!! POZRI NáVOD!!!</t>
  </si>
  <si>
    <t>l / 100 km</t>
  </si>
  <si>
    <t>Nadspotreba v € bez DPH</t>
  </si>
  <si>
    <t xml:space="preserve">Údaje pre ročnú závierku </t>
  </si>
  <si>
    <t>za obdobie od</t>
  </si>
  <si>
    <t>za obdobie do</t>
  </si>
  <si>
    <t>Poradové číslo jazdy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</si>
</sst>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Sk&quot;_-;\-* #,##0.00\ &quot;Sk&quot;_-;_-* &quot;-&quot;??\ &quot;Sk&quot;_-;_-@_-"/>
    <numFmt numFmtId="165" formatCode="0.000"/>
    <numFmt numFmtId="166" formatCode="#,##0.0"/>
    <numFmt numFmtId="167" formatCode="#,##0.00\ &quot;Sk&quot;"/>
    <numFmt numFmtId="168" formatCode="#,##0.00\ [$€-1]"/>
    <numFmt numFmtId="169" formatCode="_-* #,##0.00\ [$€-41B]_-;\-* #,##0.00\ [$€-41B]_-;_-* &quot;-&quot;??\ [$€-41B]_-;_-@_-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/>
    <xf numFmtId="3" fontId="0" fillId="0" borderId="0" xfId="0" applyNumberFormat="1"/>
    <xf numFmtId="0" fontId="0" fillId="0" borderId="1" xfId="0" applyBorder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1" xfId="0" applyNumberFormat="1" applyBorder="1"/>
    <xf numFmtId="0" fontId="5" fillId="0" borderId="1" xfId="0" applyFont="1" applyBorder="1"/>
    <xf numFmtId="3" fontId="0" fillId="0" borderId="0" xfId="0" applyNumberFormat="1" applyAlignment="1">
      <alignment wrapText="1"/>
    </xf>
    <xf numFmtId="14" fontId="5" fillId="0" borderId="1" xfId="0" applyNumberFormat="1" applyFont="1" applyBorder="1"/>
    <xf numFmtId="3" fontId="5" fillId="0" borderId="0" xfId="0" applyNumberFormat="1" applyFont="1" applyAlignment="1">
      <alignment wrapText="1"/>
    </xf>
    <xf numFmtId="14" fontId="0" fillId="0" borderId="0" xfId="0" applyNumberFormat="1"/>
    <xf numFmtId="0" fontId="3" fillId="0" borderId="1" xfId="0" applyFont="1" applyBorder="1" applyAlignment="1" applyProtection="1"/>
    <xf numFmtId="0" fontId="0" fillId="2" borderId="1" xfId="0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alignment wrapText="1"/>
      <protection locked="0"/>
    </xf>
    <xf numFmtId="166" fontId="0" fillId="0" borderId="0" xfId="0" applyNumberFormat="1"/>
    <xf numFmtId="4" fontId="0" fillId="2" borderId="1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" fontId="0" fillId="0" borderId="1" xfId="0" applyNumberFormat="1" applyBorder="1"/>
    <xf numFmtId="3" fontId="0" fillId="0" borderId="1" xfId="0" applyNumberFormat="1" applyFill="1" applyBorder="1" applyAlignment="1" applyProtection="1">
      <alignment wrapText="1"/>
    </xf>
    <xf numFmtId="3" fontId="0" fillId="0" borderId="1" xfId="0" applyNumberFormat="1" applyBorder="1" applyProtection="1"/>
    <xf numFmtId="4" fontId="0" fillId="0" borderId="1" xfId="0" applyNumberFormat="1" applyBorder="1" applyProtection="1"/>
    <xf numFmtId="4" fontId="0" fillId="0" borderId="2" xfId="0" applyNumberFormat="1" applyBorder="1" applyProtection="1"/>
    <xf numFmtId="166" fontId="0" fillId="0" borderId="1" xfId="0" applyNumberFormat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wrapText="1"/>
    </xf>
    <xf numFmtId="0" fontId="5" fillId="0" borderId="1" xfId="0" applyFont="1" applyBorder="1" applyProtection="1"/>
    <xf numFmtId="4" fontId="5" fillId="0" borderId="1" xfId="0" applyNumberFormat="1" applyFont="1" applyBorder="1" applyAlignment="1" applyProtection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4" fontId="0" fillId="3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 applyProtection="1"/>
    <xf numFmtId="3" fontId="4" fillId="0" borderId="0" xfId="0" applyNumberFormat="1" applyFont="1" applyFill="1" applyBorder="1"/>
    <xf numFmtId="14" fontId="0" fillId="0" borderId="1" xfId="0" applyNumberFormat="1" applyFill="1" applyBorder="1" applyProtection="1">
      <protection locked="0"/>
    </xf>
    <xf numFmtId="3" fontId="0" fillId="0" borderId="0" xfId="0" applyNumberFormat="1" applyBorder="1" applyProtection="1"/>
    <xf numFmtId="3" fontId="0" fillId="0" borderId="1" xfId="0" applyNumberFormat="1" applyBorder="1"/>
    <xf numFmtId="4" fontId="0" fillId="0" borderId="1" xfId="0" applyNumberFormat="1" applyFill="1" applyBorder="1"/>
    <xf numFmtId="0" fontId="7" fillId="0" borderId="0" xfId="0" applyFont="1"/>
    <xf numFmtId="0" fontId="0" fillId="0" borderId="0" xfId="0" applyFill="1"/>
    <xf numFmtId="0" fontId="0" fillId="3" borderId="1" xfId="0" applyFill="1" applyBorder="1" applyAlignment="1">
      <alignment wrapText="1"/>
    </xf>
    <xf numFmtId="4" fontId="0" fillId="0" borderId="1" xfId="0" applyNumberFormat="1" applyFill="1" applyBorder="1" applyProtection="1">
      <protection locked="0"/>
    </xf>
    <xf numFmtId="168" fontId="5" fillId="0" borderId="1" xfId="0" applyNumberFormat="1" applyFont="1" applyBorder="1" applyAlignment="1" applyProtection="1">
      <alignment wrapText="1"/>
    </xf>
    <xf numFmtId="168" fontId="0" fillId="2" borderId="1" xfId="0" applyNumberFormat="1" applyFill="1" applyBorder="1" applyAlignment="1" applyProtection="1">
      <alignment wrapText="1"/>
      <protection locked="0"/>
    </xf>
    <xf numFmtId="168" fontId="5" fillId="0" borderId="1" xfId="0" applyNumberFormat="1" applyFont="1" applyFill="1" applyBorder="1" applyAlignment="1" applyProtection="1">
      <alignment wrapText="1"/>
    </xf>
    <xf numFmtId="3" fontId="1" fillId="0" borderId="1" xfId="0" applyNumberFormat="1" applyFont="1" applyFill="1" applyBorder="1" applyAlignment="1" applyProtection="1">
      <alignment wrapText="1"/>
    </xf>
    <xf numFmtId="4" fontId="0" fillId="0" borderId="1" xfId="0" applyNumberForma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0" fillId="0" borderId="2" xfId="0" applyNumberFormat="1" applyFill="1" applyBorder="1" applyProtection="1"/>
    <xf numFmtId="3" fontId="0" fillId="0" borderId="1" xfId="0" applyNumberFormat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4" fontId="0" fillId="0" borderId="1" xfId="0" applyNumberFormat="1" applyFill="1" applyBorder="1" applyProtection="1"/>
    <xf numFmtId="14" fontId="0" fillId="3" borderId="1" xfId="0" applyNumberFormat="1" applyFill="1" applyBorder="1" applyProtection="1"/>
    <xf numFmtId="14" fontId="5" fillId="0" borderId="1" xfId="0" applyNumberFormat="1" applyFont="1" applyBorder="1" applyProtection="1"/>
    <xf numFmtId="3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wrapText="1"/>
    </xf>
    <xf numFmtId="0" fontId="0" fillId="0" borderId="1" xfId="0" applyBorder="1" applyProtection="1"/>
    <xf numFmtId="4" fontId="0" fillId="0" borderId="1" xfId="0" applyNumberFormat="1" applyFill="1" applyBorder="1" applyProtection="1"/>
    <xf numFmtId="165" fontId="5" fillId="0" borderId="1" xfId="0" applyNumberFormat="1" applyFont="1" applyBorder="1"/>
    <xf numFmtId="169" fontId="5" fillId="0" borderId="1" xfId="1" applyNumberFormat="1" applyFont="1" applyBorder="1"/>
    <xf numFmtId="169" fontId="5" fillId="0" borderId="1" xfId="0" applyNumberFormat="1" applyFont="1" applyBorder="1"/>
    <xf numFmtId="0" fontId="4" fillId="0" borderId="1" xfId="0" applyFont="1" applyBorder="1"/>
    <xf numFmtId="0" fontId="5" fillId="0" borderId="3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>
      <protection locked="0"/>
    </xf>
    <xf numFmtId="4" fontId="0" fillId="0" borderId="1" xfId="0" applyNumberFormat="1" applyFill="1" applyBorder="1" applyAlignment="1" applyProtection="1">
      <alignment wrapText="1"/>
    </xf>
    <xf numFmtId="0" fontId="3" fillId="0" borderId="1" xfId="0" applyFont="1" applyFill="1" applyBorder="1" applyAlignment="1" applyProtection="1"/>
    <xf numFmtId="0" fontId="5" fillId="0" borderId="3" xfId="0" applyFont="1" applyFill="1" applyBorder="1" applyAlignment="1" applyProtection="1">
      <protection locked="0"/>
    </xf>
    <xf numFmtId="0" fontId="0" fillId="0" borderId="1" xfId="0" applyFill="1" applyBorder="1" applyAlignment="1">
      <alignment wrapText="1"/>
    </xf>
    <xf numFmtId="167" fontId="0" fillId="2" borderId="1" xfId="0" applyNumberForma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shrinkToFit="1"/>
      <protection locked="0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9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wrapText="1"/>
    </xf>
    <xf numFmtId="0" fontId="4" fillId="0" borderId="0" xfId="0" applyFont="1"/>
    <xf numFmtId="2" fontId="5" fillId="2" borderId="0" xfId="0" applyNumberFormat="1" applyFont="1" applyFill="1" applyProtection="1">
      <protection locked="0"/>
    </xf>
    <xf numFmtId="2" fontId="5" fillId="0" borderId="0" xfId="0" applyNumberFormat="1" applyFont="1" applyFill="1"/>
    <xf numFmtId="9" fontId="0" fillId="0" borderId="0" xfId="2" applyFont="1" applyProtection="1"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3" fontId="4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 applyProtection="1">
      <protection locked="0"/>
    </xf>
    <xf numFmtId="169" fontId="4" fillId="2" borderId="1" xfId="0" applyNumberFormat="1" applyFont="1" applyFill="1" applyBorder="1" applyProtection="1">
      <protection locked="0"/>
    </xf>
    <xf numFmtId="9" fontId="4" fillId="2" borderId="1" xfId="2" applyFont="1" applyFill="1" applyBorder="1" applyProtection="1">
      <protection locked="0"/>
    </xf>
    <xf numFmtId="169" fontId="4" fillId="0" borderId="1" xfId="0" applyNumberFormat="1" applyFont="1" applyBorder="1"/>
    <xf numFmtId="1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Alignment="1">
      <alignment horizontal="center"/>
    </xf>
    <xf numFmtId="0" fontId="8" fillId="2" borderId="3" xfId="0" applyFont="1" applyFill="1" applyBorder="1" applyAlignment="1" applyProtection="1">
      <alignment horizontal="center" shrinkToFit="1"/>
      <protection locked="0"/>
    </xf>
    <xf numFmtId="0" fontId="8" fillId="2" borderId="5" xfId="0" applyFont="1" applyFill="1" applyBorder="1" applyAlignment="1" applyProtection="1">
      <alignment horizontal="center" shrinkToFit="1"/>
      <protection locked="0"/>
    </xf>
    <xf numFmtId="0" fontId="5" fillId="0" borderId="3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12"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57149</xdr:rowOff>
    </xdr:from>
    <xdr:to>
      <xdr:col>9</xdr:col>
      <xdr:colOff>0</xdr:colOff>
      <xdr:row>54</xdr:row>
      <xdr:rowOff>47625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A7D0174-B81D-59EB-BA86-077A5EB23DE3}"/>
            </a:ext>
          </a:extLst>
        </xdr:cNvPr>
        <xdr:cNvSpPr txBox="1">
          <a:spLocks noChangeArrowheads="1"/>
        </xdr:cNvSpPr>
      </xdr:nvSpPr>
      <xdr:spPr bwMode="auto">
        <a:xfrm>
          <a:off x="133350" y="219074"/>
          <a:ext cx="5353050" cy="8572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1" i="0" strike="noStrike">
              <a:solidFill>
                <a:srgbClr val="FF0000"/>
              </a:solidFill>
              <a:latin typeface="Arial"/>
              <a:cs typeface="Arial"/>
            </a:rPr>
            <a:t>Návod na použitie - POZONE si ho</a:t>
          </a:r>
          <a:r>
            <a:rPr lang="sk-SK" sz="1000" b="1" i="0" strike="noStrike" baseline="0">
              <a:solidFill>
                <a:srgbClr val="FF0000"/>
              </a:solidFill>
              <a:latin typeface="Arial"/>
              <a:cs typeface="Arial"/>
            </a:rPr>
            <a:t> PREČíTAJTE PRED POUžITíM</a:t>
          </a:r>
        </a:p>
        <a:p>
          <a:pPr algn="l" rtl="0">
            <a:defRPr sz="1000"/>
          </a:pPr>
          <a:endParaRPr lang="sk-SK" sz="1000" b="0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k-SK" sz="1000" b="0" i="0" strike="noStrike">
              <a:solidFill>
                <a:srgbClr val="FF0000"/>
              </a:solidFill>
              <a:latin typeface="Arial"/>
              <a:cs typeface="Arial"/>
            </a:rPr>
            <a:t>0. Vypisujte iba žlté polia!!!!! Listy</a:t>
          </a:r>
          <a:r>
            <a:rPr lang="sk-SK" sz="1000" b="0" i="0" strike="noStrike" baseline="0">
              <a:solidFill>
                <a:srgbClr val="FF0000"/>
              </a:solidFill>
              <a:latin typeface="Arial"/>
              <a:cs typeface="Arial"/>
            </a:rPr>
            <a:t> 01 až 12 - sú jednotlivé mesiace v roku.</a:t>
          </a:r>
          <a:endParaRPr lang="sk-SK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1. prvom mesiaci je treba vypísať bunky E6,F6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 a i7,</a:t>
          </a: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 kalkulačnú spotrebu v bunke C70 inak nebudú fungovať pomocné výpočty </a:t>
          </a:r>
          <a:r>
            <a:rPr lang="sk-SK" sz="1000" b="1" i="0" strike="noStrike">
              <a:solidFill>
                <a:srgbClr val="FF0000"/>
              </a:solidFill>
              <a:latin typeface="Arial"/>
              <a:cs typeface="Arial"/>
            </a:rPr>
            <a:t>(je to potrebné vypísať do listu 01 aj ak sme kúpili</a:t>
          </a:r>
          <a:r>
            <a:rPr lang="sk-SK" sz="1000" b="1" i="0" strike="noStrike" baseline="0">
              <a:solidFill>
                <a:srgbClr val="FF0000"/>
              </a:solidFill>
              <a:latin typeface="Arial"/>
              <a:cs typeface="Arial"/>
            </a:rPr>
            <a:t> auto až v neskorších mesiacoch - nakoľko niektoré informácie sa budú ťahať z tohto listu č. 01 !!!!!</a:t>
          </a:r>
          <a:r>
            <a:rPr lang="sk-SK" sz="1000" b="1" i="0" strike="noStrike">
              <a:solidFill>
                <a:srgbClr val="FF0000"/>
              </a:solidFill>
              <a:latin typeface="Arial"/>
              <a:cs typeface="Arial"/>
            </a:rPr>
            <a:t>. </a:t>
          </a:r>
        </a:p>
        <a:p>
          <a:pPr algn="l" rtl="0">
            <a:defRPr sz="1000"/>
          </a:pPr>
          <a:r>
            <a:rPr lang="sk-SK" sz="1000" b="1" i="0" strike="noStrike">
              <a:solidFill>
                <a:srgbClr val="000000"/>
              </a:solidFill>
              <a:latin typeface="Arial"/>
              <a:cs typeface="Arial"/>
            </a:rPr>
            <a:t>Ako kalkulačnú spotrebu odporúčam dosadiť hodnotu, ktorá je najviac blízka realite aby vám pomocné výpočty skutočne mohli byť nápomocné (teda nie z techničáku - iba ak sedí na skutočnosť!!!).</a:t>
          </a: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2. do stlpca miesto treba vypísať trasu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3. do ubehnutých km treba vypísať najazdené km podľa toho či boli súkromné alebo služobné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4. Stav tachometra sa počíta - treba aby korešpondoval so skutočným stavom v aute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5. spotreba v litroch a stav nádrže sú len kalkulačné hodnoty určené pre Vašu priebežnú kontrolu, netlačia sa. stav nádrže by nemal byť veľmi záporný a tiež by nemal byť nikdy rovný 200 litrov ak máte len 50 litrovú nádrž! Tieto stĺpce sú len pre logické kontroly a pomoc pri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 spracovaní knihy jázd.</a:t>
          </a:r>
          <a:endParaRPr lang="sk-SK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6. Cieľový stav tachometra - odporúčame za každým natankovaním napísať na blok z pumpy stav tachometra a na základe neho sa potom ľahšie zostavuje kniha jázd - lebo viete presne koľko km ste mali keď ste tankovali a koľko musíte rozpísať medzi dve tankovania. </a:t>
          </a:r>
          <a:r>
            <a:rPr lang="sk-SK" sz="1000" b="0" i="1" strike="noStrike">
              <a:solidFill>
                <a:srgbClr val="000000"/>
              </a:solidFill>
              <a:latin typeface="Arial"/>
              <a:cs typeface="Arial"/>
            </a:rPr>
            <a:t>(nie je to však povinné)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7. treba vypísať aj stav nádrže na konci mesiaca -  </a:t>
          </a:r>
          <a:r>
            <a:rPr lang="sk-SK" sz="1000" b="1" i="0" strike="noStrike">
              <a:solidFill>
                <a:srgbClr val="000000"/>
              </a:solidFill>
              <a:latin typeface="Arial"/>
              <a:cs typeface="Arial"/>
            </a:rPr>
            <a:t>c52, </a:t>
          </a: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- stav sa uvádza odhadom - podľa toho kedy ste naposledy tankovali v mesiaci a koľko ste prejazdili, prípadne podľa stavu ktorý ukazovalo auto na konci mesiaca. Úplne najpresnejšie je to vtedy ak v posledný deň mesiaca na konci dňa natankujete - viete presne uviesť stav nádrže - podľa veľkosti nádrže - plná nádrž - napr. 55 l. Pozor - stav nádrže vo veľkej miere ovplyvňuje hodnotu priemernej mesačnej spotreby.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8. v bunkách c42 až c 67 sú prevažne štatistické ukazovatele. odporúčam venovať pozornosť hodnotám v bunkách </a:t>
          </a:r>
          <a:r>
            <a:rPr lang="sk-SK" sz="1000" b="1" i="0" strike="noStrike">
              <a:solidFill>
                <a:srgbClr val="000000"/>
              </a:solidFill>
              <a:latin typeface="Arial"/>
              <a:cs typeface="Arial"/>
            </a:rPr>
            <a:t>c58 až c60</a:t>
          </a: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, ktoré udávajú vašu</a:t>
          </a:r>
          <a:r>
            <a:rPr lang="sk-SK" sz="1000" b="1" i="0" strike="noStrike">
              <a:solidFill>
                <a:srgbClr val="000000"/>
              </a:solidFill>
              <a:latin typeface="Arial"/>
              <a:cs typeface="Arial"/>
            </a:rPr>
            <a:t> priemernú spotrebu tak v mesiaci, roku a celkom. </a:t>
          </a: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Tieto čísla sa samozrejme budú od seba odchylovať ale pri správnom vypisovaní knihi jázd by tieto odchýlky nemali byť viac ako 0,50 litra.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9. pred prvým použitím odporúčam uložiť tento súbor ako vzorový pre prípad narušenia vzorcov a pre každé auto odporúčam uložiť vždy nový súbor. zároveň odporúčam vymazať všetky žlté polia v celom súbore aby neovplyvňovali Vaše výpočty. sú vyplnené len ako vzor. 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10. v prípade potreby prosím kontaktujte svojho účtovníka, ktorý Vám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 vysvetlí podrobnejšie spôsob práce s knihou jázd.</a:t>
          </a:r>
        </a:p>
        <a:p>
          <a:pPr algn="l" rtl="0">
            <a:defRPr sz="1000"/>
          </a:pP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  <a:r>
            <a:rPr lang="sk-SK" sz="1000" b="1" i="0" strike="noStrike" baseline="0">
              <a:solidFill>
                <a:srgbClr val="000000"/>
              </a:solidFill>
              <a:latin typeface="Arial"/>
              <a:cs typeface="Arial"/>
            </a:rPr>
            <a:t>. V prípade kúpy auta v priebehu roka 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je potrebné v hárku 01 (január) vyplniť hlavičku -infor v r. 3 + žlté polia v r. 6   (sú podstatné pre počítanie konečného stavu tachometra, priemerných spotrieb PHM) nakoľko tieto polia v ostatných mesiacoch nie sú editovateľné. V prípade kúpy jazdeného auta, je potrebné v hárku 01 vypísať stav tachometra + kalkulačne dopočítať približnú spotrebu napr. podľa technického preukazu a túto zadať, kvôli celkovým štatistikám).</a:t>
          </a:r>
        </a:p>
        <a:p>
          <a:pPr algn="l" rtl="0">
            <a:defRPr sz="1000"/>
          </a:pP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12. Šedé dátumové polia predstavujú víkendové dni, v rámci ktorých nie je veľmi vhodné jazdiť služobne. Taktiež by namali existovať služobné jazdy počas dovoleniek a iných sviatkov, pokiaľ ich vodič nevie osobitne zdôvodniť. </a:t>
          </a:r>
        </a:p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"/>
              <a:cs typeface="Arial"/>
            </a:rPr>
            <a:t>13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. Používať tento xls formulár môže akákoľvek osoba - nie len klienti spoločnosti A.G.H. - účtovníctvo, s.r.o. ., eventuálne zistené chyby, nedostatky, resp. zlepšovacie návrhy, prosím adresujte na: pavol.mihal@agh-ucto.sk. </a:t>
          </a:r>
          <a:endParaRPr lang="en-US" sz="10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14. U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žívatelia, ktorí majú </a:t>
          </a:r>
          <a:r>
            <a:rPr lang="sk-SK" sz="1000" b="1" i="0" strike="noStrike" baseline="0">
              <a:solidFill>
                <a:srgbClr val="FF0000"/>
              </a:solidFill>
              <a:latin typeface="Arial"/>
              <a:cs typeface="Arial"/>
            </a:rPr>
            <a:t>hospodársky rok,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 v list 01 uvedú do bunky D5 "Mesiac" mesiac ktorým sa im začína hospodársky rok. Napr. ak Vám začína hospodársky rok v Septembri - uveďte v liste 01 v bunke D5 "9". Ostatné listy doplnia automaticky následné mesiace a roky - teda v liste 02 budete mať Váš druhý mesiac v poradí = Október, v liste 03 = November, 04 = December, 05 = janurá nového kalendárneho roka.</a:t>
          </a:r>
          <a:endParaRPr lang="sk-SK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482A-416A-4AEE-A091-5643C1BCC1BF}">
  <dimension ref="A1"/>
  <sheetViews>
    <sheetView topLeftCell="A28" workbookViewId="0">
      <selection activeCell="I43" sqref="I43"/>
    </sheetView>
  </sheetViews>
  <sheetFormatPr defaultRowHeight="13.2" x14ac:dyDescent="0.25"/>
  <sheetData/>
  <phoneticPr fontId="6" type="noConversion"/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0D82-AF12-45EF-8F4C-6F3702E6D043}">
  <sheetPr>
    <pageSetUpPr fitToPage="1"/>
  </sheetPr>
  <dimension ref="A1:K71"/>
  <sheetViews>
    <sheetView topLeftCell="A32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6.6640625" bestFit="1" customWidth="1"/>
    <col min="4" max="4" width="13.88671875" customWidth="1" outlineLevel="1"/>
    <col min="5" max="5" width="11.33203125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IF('08'!D2=12,1,'08'!D2+1)</f>
        <v>9</v>
      </c>
      <c r="E2" s="3" t="s">
        <v>44</v>
      </c>
      <c r="F2" s="92">
        <f>+IF(D2=1,'01'!F2+1,'08'!F2)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7">
        <f>+'01'!F3</f>
        <v>0</v>
      </c>
      <c r="G3" s="108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+'08'!E39</f>
        <v>0</v>
      </c>
      <c r="F7" s="58">
        <f>+'08'!F39</f>
        <v>0</v>
      </c>
      <c r="G7" s="46">
        <f>+'08'!G39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46266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(C8+D8)/100*'09'!$C$70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7" si="2">+A8+1</f>
        <v>46267</v>
      </c>
      <c r="B9" s="14"/>
      <c r="C9" s="15"/>
      <c r="D9" s="15"/>
      <c r="E9" s="21">
        <f t="shared" si="0"/>
        <v>0</v>
      </c>
      <c r="F9" s="16"/>
      <c r="G9" s="45"/>
      <c r="H9" s="31">
        <f>(C9+D9)/100*'09'!$C$70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46268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(C10+D10)/100*'09'!$C$70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46269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(C11+D11)/100*'09'!$C$70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46270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(C12+D12)/100*'09'!$C$70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46271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(C13+D13)/100*'09'!$C$70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46272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(C14+D14)/100*'09'!$C$70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46273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(C15+D15)/100*'09'!$C$70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46274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(C16+D16)/100*'09'!$C$70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46275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(C17+D17)/100*'09'!$C$70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46276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(C18+D18)/100*'09'!$C$70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46277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(C19+D19)/100*'09'!$C$70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46278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(C20+D20)/100*'09'!$C$70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46279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(C21+D21)/100*'09'!$C$70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46280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(C22+D22)/100*'09'!$C$70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46281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(C23+D23)/100*'09'!$C$70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46282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(C24+D24)/100*'09'!$C$70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46283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(C25+D25)/100*'09'!$C$70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46284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(C26+D26)/100*'09'!$C$70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46285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(C27+D27)/100*'09'!$C$70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46286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(C28+D28)/100*'09'!$C$70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46287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(C29+D29)/100*'09'!$C$70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46288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(C30+D30)/100*'09'!$C$70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46289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(C31+D31)/100*'09'!$C$70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46290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(C32+D32)/100*'09'!$C$70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46291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(C33+D33)/100*'09'!$C$70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46292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(C34+D34)/100*'09'!$C$70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46293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(C35+D35)/100*'09'!$C$70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46294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(C36+D36)/100*'09'!$C$70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46295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(C37+D37)/100*'09'!$C$70</f>
        <v>0</v>
      </c>
      <c r="I37" s="20">
        <f t="shared" si="1"/>
        <v>0</v>
      </c>
      <c r="J37" s="54"/>
      <c r="K37" s="3"/>
    </row>
    <row r="38" spans="1:11" hidden="1" outlineLevel="1" x14ac:dyDescent="0.25">
      <c r="A38" s="36"/>
      <c r="B38" s="14"/>
      <c r="C38" s="15"/>
      <c r="D38" s="15"/>
      <c r="E38" s="21">
        <f t="shared" si="0"/>
        <v>0</v>
      </c>
      <c r="F38" s="16"/>
      <c r="G38" s="45"/>
      <c r="H38" s="31">
        <f>(C38+D38)/100*'09'!$C$70</f>
        <v>0</v>
      </c>
      <c r="I38" s="20">
        <f t="shared" si="1"/>
        <v>0</v>
      </c>
      <c r="J38" s="54"/>
      <c r="K38" s="3"/>
    </row>
    <row r="39" spans="1:11" collapsed="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'09'!C39+'09'!D39</f>
        <v>0</v>
      </c>
      <c r="H42" s="9"/>
    </row>
    <row r="43" spans="1:11" x14ac:dyDescent="0.25">
      <c r="B43" s="73" t="s">
        <v>7</v>
      </c>
      <c r="C43" s="22">
        <f>'09'!E39-'09'!E6</f>
        <v>0</v>
      </c>
    </row>
    <row r="44" spans="1:11" hidden="1" x14ac:dyDescent="0.25">
      <c r="B44" s="73" t="s">
        <v>8</v>
      </c>
      <c r="C44" s="22">
        <f>'09'!E39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SUM('09'!F8:F38)</f>
        <v>0</v>
      </c>
    </row>
    <row r="48" spans="1:11" x14ac:dyDescent="0.25">
      <c r="B48" s="73" t="s">
        <v>10</v>
      </c>
      <c r="C48" s="23">
        <f>'09'!F39-'09'!F6</f>
        <v>0</v>
      </c>
    </row>
    <row r="49" spans="2:3" x14ac:dyDescent="0.25">
      <c r="B49" s="73" t="s">
        <v>11</v>
      </c>
      <c r="C49" s="24">
        <f>'09'!F39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+'08'!C52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'09'!D39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7">
    <cfRule type="expression" dxfId="3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4" fitToWidth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7B2F-86AD-4CBE-A73B-8931270D3C70}">
  <sheetPr>
    <pageSetUpPr fitToPage="1"/>
  </sheetPr>
  <dimension ref="A1:K71"/>
  <sheetViews>
    <sheetView topLeftCell="A38" workbookViewId="0">
      <selection activeCell="D65" sqref="D65:D66"/>
    </sheetView>
  </sheetViews>
  <sheetFormatPr defaultRowHeight="13.2" outlineLevelRow="1" outlineLevelCol="1" x14ac:dyDescent="0.25"/>
  <cols>
    <col min="1" max="1" width="11.4414062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IF('09'!D2=12,1,'09'!D2+1)</f>
        <v>10</v>
      </c>
      <c r="E2" s="3" t="s">
        <v>44</v>
      </c>
      <c r="F2" s="92">
        <f>+IF(D2=1,'01'!F2+1,'09'!F2)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+'09'!E39</f>
        <v>0</v>
      </c>
      <c r="F7" s="58">
        <f>+'09'!F39</f>
        <v>0</v>
      </c>
      <c r="G7" s="46">
        <f>+'09'!G39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46296</v>
      </c>
      <c r="B8" s="69"/>
      <c r="C8" s="15"/>
      <c r="D8" s="15"/>
      <c r="E8" s="21">
        <f t="shared" ref="E8:E38" si="0">E7+C8+D8</f>
        <v>0</v>
      </c>
      <c r="F8" s="16"/>
      <c r="G8" s="45"/>
      <c r="H8" s="31">
        <f>(C8+D8)/100*'10'!$C$70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46297</v>
      </c>
      <c r="B9" s="69"/>
      <c r="C9" s="15"/>
      <c r="D9" s="15"/>
      <c r="E9" s="21">
        <f t="shared" si="0"/>
        <v>0</v>
      </c>
      <c r="F9" s="16"/>
      <c r="G9" s="45"/>
      <c r="H9" s="31">
        <f>(C9+D9)/100*'10'!$C$70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46298</v>
      </c>
      <c r="B10" s="69"/>
      <c r="C10" s="15"/>
      <c r="D10" s="15"/>
      <c r="E10" s="21">
        <f t="shared" si="0"/>
        <v>0</v>
      </c>
      <c r="F10" s="16"/>
      <c r="G10" s="45"/>
      <c r="H10" s="31">
        <f>(C10+D10)/100*'10'!$C$70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46299</v>
      </c>
      <c r="B11" s="69"/>
      <c r="C11" s="15"/>
      <c r="D11" s="15"/>
      <c r="E11" s="21">
        <f t="shared" si="0"/>
        <v>0</v>
      </c>
      <c r="F11" s="16"/>
      <c r="G11" s="45"/>
      <c r="H11" s="31">
        <f>(C11+D11)/100*'10'!$C$70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46300</v>
      </c>
      <c r="B12" s="69"/>
      <c r="C12" s="15"/>
      <c r="D12" s="15"/>
      <c r="E12" s="21">
        <f t="shared" si="0"/>
        <v>0</v>
      </c>
      <c r="F12" s="16"/>
      <c r="G12" s="45"/>
      <c r="H12" s="31">
        <f>(C12+D12)/100*'10'!$C$70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46301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(C13+D13)/100*'10'!$C$70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46302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(C14+D14)/100*'10'!$C$70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46303</v>
      </c>
      <c r="B15" s="69"/>
      <c r="C15" s="15"/>
      <c r="D15" s="15"/>
      <c r="E15" s="21">
        <f t="shared" si="0"/>
        <v>0</v>
      </c>
      <c r="F15" s="16"/>
      <c r="G15" s="45"/>
      <c r="H15" s="31">
        <f>(C15+D15)/100*'10'!$C$70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46304</v>
      </c>
      <c r="B16" s="69"/>
      <c r="C16" s="15"/>
      <c r="D16" s="15"/>
      <c r="E16" s="21">
        <f t="shared" si="0"/>
        <v>0</v>
      </c>
      <c r="F16" s="16"/>
      <c r="G16" s="45"/>
      <c r="H16" s="31">
        <f>(C16+D16)/100*'10'!$C$70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46305</v>
      </c>
      <c r="B17" s="69"/>
      <c r="C17" s="15"/>
      <c r="D17" s="15"/>
      <c r="E17" s="21">
        <f t="shared" si="0"/>
        <v>0</v>
      </c>
      <c r="F17" s="16"/>
      <c r="G17" s="45"/>
      <c r="H17" s="31">
        <f>(C17+D17)/100*'10'!$C$70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46306</v>
      </c>
      <c r="B18" s="69"/>
      <c r="C18" s="15"/>
      <c r="D18" s="15"/>
      <c r="E18" s="21">
        <f t="shared" si="0"/>
        <v>0</v>
      </c>
      <c r="F18" s="16"/>
      <c r="G18" s="45"/>
      <c r="H18" s="31">
        <f>(C18+D18)/100*'10'!$C$70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46307</v>
      </c>
      <c r="B19" s="69"/>
      <c r="C19" s="15"/>
      <c r="D19" s="15"/>
      <c r="E19" s="21">
        <f t="shared" si="0"/>
        <v>0</v>
      </c>
      <c r="F19" s="16"/>
      <c r="G19" s="45"/>
      <c r="H19" s="31">
        <f>(C19+D19)/100*'10'!$C$70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46308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(C20+D20)/100*'10'!$C$70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46309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(C21+D21)/100*'10'!$C$70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46310</v>
      </c>
      <c r="B22" s="69"/>
      <c r="C22" s="15"/>
      <c r="D22" s="15"/>
      <c r="E22" s="21">
        <f t="shared" si="0"/>
        <v>0</v>
      </c>
      <c r="F22" s="16"/>
      <c r="G22" s="45"/>
      <c r="H22" s="31">
        <f>(C22+D22)/100*'10'!$C$70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46311</v>
      </c>
      <c r="B23" s="69"/>
      <c r="C23" s="15"/>
      <c r="D23" s="15"/>
      <c r="E23" s="21">
        <f t="shared" si="0"/>
        <v>0</v>
      </c>
      <c r="F23" s="16"/>
      <c r="G23" s="45"/>
      <c r="H23" s="31">
        <f>(C23+D23)/100*'10'!$C$70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46312</v>
      </c>
      <c r="B24" s="69"/>
      <c r="C24" s="15"/>
      <c r="D24" s="15"/>
      <c r="E24" s="21">
        <f t="shared" si="0"/>
        <v>0</v>
      </c>
      <c r="F24" s="16"/>
      <c r="G24" s="45"/>
      <c r="H24" s="31">
        <f>(C24+D24)/100*'10'!$C$70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46313</v>
      </c>
      <c r="B25" s="69"/>
      <c r="C25" s="15"/>
      <c r="D25" s="15"/>
      <c r="E25" s="21">
        <f t="shared" si="0"/>
        <v>0</v>
      </c>
      <c r="F25" s="16"/>
      <c r="G25" s="45"/>
      <c r="H25" s="31">
        <f>(C25+D25)/100*'10'!$C$70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46314</v>
      </c>
      <c r="B26" s="69"/>
      <c r="C26" s="15"/>
      <c r="D26" s="15"/>
      <c r="E26" s="21">
        <f t="shared" si="0"/>
        <v>0</v>
      </c>
      <c r="F26" s="16"/>
      <c r="G26" s="45"/>
      <c r="H26" s="31">
        <f>(C26+D26)/100*'10'!$C$70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46315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(C27+D27)/100*'10'!$C$70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46316</v>
      </c>
      <c r="B28" s="69"/>
      <c r="C28" s="15"/>
      <c r="D28" s="15"/>
      <c r="E28" s="21">
        <f t="shared" si="0"/>
        <v>0</v>
      </c>
      <c r="F28" s="16"/>
      <c r="G28" s="45"/>
      <c r="H28" s="31">
        <f>(C28+D28)/100*'10'!$C$70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46317</v>
      </c>
      <c r="B29" s="69"/>
      <c r="C29" s="15"/>
      <c r="D29" s="15"/>
      <c r="E29" s="21">
        <f t="shared" si="0"/>
        <v>0</v>
      </c>
      <c r="F29" s="16"/>
      <c r="G29" s="45"/>
      <c r="H29" s="31">
        <f>(C29+D29)/100*'10'!$C$70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46318</v>
      </c>
      <c r="B30" s="69"/>
      <c r="C30" s="15"/>
      <c r="D30" s="15"/>
      <c r="E30" s="21">
        <f t="shared" si="0"/>
        <v>0</v>
      </c>
      <c r="F30" s="16"/>
      <c r="G30" s="45"/>
      <c r="H30" s="31">
        <f>(C30+D30)/100*'10'!$C$70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46319</v>
      </c>
      <c r="B31" s="69"/>
      <c r="C31" s="15"/>
      <c r="D31" s="15"/>
      <c r="E31" s="21">
        <f t="shared" si="0"/>
        <v>0</v>
      </c>
      <c r="F31" s="16"/>
      <c r="G31" s="45"/>
      <c r="H31" s="31">
        <f>(C31+D31)/100*'10'!$C$70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46320</v>
      </c>
      <c r="B32" s="69"/>
      <c r="C32" s="15"/>
      <c r="D32" s="15"/>
      <c r="E32" s="21">
        <f t="shared" si="0"/>
        <v>0</v>
      </c>
      <c r="F32" s="16"/>
      <c r="G32" s="45"/>
      <c r="H32" s="31">
        <f>(C32+D32)/100*'10'!$C$70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46321</v>
      </c>
      <c r="B33" s="69"/>
      <c r="C33" s="15"/>
      <c r="D33" s="15"/>
      <c r="E33" s="21">
        <f t="shared" si="0"/>
        <v>0</v>
      </c>
      <c r="F33" s="16"/>
      <c r="G33" s="45"/>
      <c r="H33" s="31">
        <f>(C33+D33)/100*'10'!$C$70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46322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(C34+D34)/100*'10'!$C$70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46323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(C35+D35)/100*'10'!$C$70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46324</v>
      </c>
      <c r="B36" s="69"/>
      <c r="C36" s="15"/>
      <c r="D36" s="15"/>
      <c r="E36" s="21">
        <f t="shared" si="0"/>
        <v>0</v>
      </c>
      <c r="F36" s="16"/>
      <c r="G36" s="45"/>
      <c r="H36" s="31">
        <f>(C36+D36)/100*'10'!$C$70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46325</v>
      </c>
      <c r="B37" s="69"/>
      <c r="C37" s="15"/>
      <c r="D37" s="15"/>
      <c r="E37" s="21">
        <f t="shared" si="0"/>
        <v>0</v>
      </c>
      <c r="F37" s="16"/>
      <c r="G37" s="45"/>
      <c r="H37" s="31">
        <f>(C37+D37)/100*'10'!$C$70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46326</v>
      </c>
      <c r="B38" s="69"/>
      <c r="C38" s="15"/>
      <c r="D38" s="15"/>
      <c r="E38" s="21">
        <f t="shared" si="0"/>
        <v>0</v>
      </c>
      <c r="F38" s="16"/>
      <c r="G38" s="45"/>
      <c r="H38" s="31">
        <f>(C38+D38)/100*'10'!$C$70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'10'!C39+'10'!D39</f>
        <v>0</v>
      </c>
      <c r="H42" s="9"/>
    </row>
    <row r="43" spans="1:11" x14ac:dyDescent="0.25">
      <c r="B43" s="73" t="s">
        <v>7</v>
      </c>
      <c r="C43" s="22">
        <f>'10'!E39-'10'!E6</f>
        <v>0</v>
      </c>
    </row>
    <row r="44" spans="1:11" hidden="1" x14ac:dyDescent="0.25">
      <c r="B44" s="73" t="s">
        <v>8</v>
      </c>
      <c r="C44" s="22">
        <f>'10'!E39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SUM('10'!F8:F38)</f>
        <v>0</v>
      </c>
    </row>
    <row r="48" spans="1:11" x14ac:dyDescent="0.25">
      <c r="B48" s="73" t="s">
        <v>10</v>
      </c>
      <c r="C48" s="23">
        <f>'10'!F39-'10'!F6</f>
        <v>0</v>
      </c>
    </row>
    <row r="49" spans="2:3" x14ac:dyDescent="0.25">
      <c r="B49" s="73" t="s">
        <v>11</v>
      </c>
      <c r="C49" s="24">
        <f>'10'!F39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+'09'!C52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'10'!D39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2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8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7F53-A616-456E-BB0D-63EE139F0FE3}">
  <sheetPr>
    <pageSetUpPr fitToPage="1"/>
  </sheetPr>
  <dimension ref="A1:K71"/>
  <sheetViews>
    <sheetView topLeftCell="A35" workbookViewId="0">
      <selection activeCell="D65" sqref="D65:D66"/>
    </sheetView>
  </sheetViews>
  <sheetFormatPr defaultRowHeight="13.2" outlineLevelRow="1" outlineLevelCol="1" x14ac:dyDescent="0.25"/>
  <cols>
    <col min="1" max="1" width="11.4414062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IF('10'!D2=12,1,'10'!D2+1)</f>
        <v>11</v>
      </c>
      <c r="E2" s="3" t="s">
        <v>44</v>
      </c>
      <c r="F2" s="92">
        <f>+IF(D2=1,'01'!F2+1,'10'!F2)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+'10'!E39</f>
        <v>0</v>
      </c>
      <c r="F7" s="58">
        <f>+'10'!F39</f>
        <v>0</v>
      </c>
      <c r="G7" s="46">
        <f>+'10'!G39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46327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(C8+D8)/100*'11'!$C$70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7" si="2">+A8+1</f>
        <v>46328</v>
      </c>
      <c r="B9" s="14"/>
      <c r="C9" s="15"/>
      <c r="D9" s="15"/>
      <c r="E9" s="21">
        <f t="shared" si="0"/>
        <v>0</v>
      </c>
      <c r="F9" s="16"/>
      <c r="G9" s="45"/>
      <c r="H9" s="31">
        <f>(C9+D9)/100*'11'!$C$70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46329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(C10+D10)/100*'11'!$C$70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46330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(C11+D11)/100*'11'!$C$70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46331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(C12+D12)/100*'11'!$C$70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46332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(C13+D13)/100*'11'!$C$70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46333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(C14+D14)/100*'11'!$C$70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46334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(C15+D15)/100*'11'!$C$70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46335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(C16+D16)/100*'11'!$C$70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46336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(C17+D17)/100*'11'!$C$70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46337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(C18+D18)/100*'11'!$C$70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46338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(C19+D19)/100*'11'!$C$70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46339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(C20+D20)/100*'11'!$C$70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46340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(C21+D21)/100*'11'!$C$70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46341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(C22+D22)/100*'11'!$C$70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46342</v>
      </c>
      <c r="B23" s="14"/>
      <c r="C23" s="15"/>
      <c r="D23" s="15"/>
      <c r="E23" s="21">
        <f t="shared" si="0"/>
        <v>0</v>
      </c>
      <c r="F23" s="16"/>
      <c r="G23" s="16"/>
      <c r="H23" s="31">
        <f>(C23+D23)/100*'11'!$C$70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46343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(C24+D24)/100*'11'!$C$70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46344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(C25+D25)/100*'11'!$C$70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46345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(C26+D26)/100*'11'!$C$70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46346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(C27+D27)/100*'11'!$C$70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46347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(C28+D28)/100*'11'!$C$70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46348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(C29+D29)/100*'11'!$C$70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46349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(C30+D30)/100*'11'!$C$70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46350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(C31+D31)/100*'11'!$C$70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46351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(C32+D32)/100*'11'!$C$70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46352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(C33+D33)/100*'11'!$C$70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46353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(C34+D34)/100*'11'!$C$70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46354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(C35+D35)/100*'11'!$C$70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46355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(C36+D36)/100*'11'!$C$70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46356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(C37+D37)/100*'11'!$C$70</f>
        <v>0</v>
      </c>
      <c r="I37" s="20">
        <f t="shared" si="1"/>
        <v>0</v>
      </c>
      <c r="J37" s="54"/>
      <c r="K37" s="3"/>
    </row>
    <row r="38" spans="1:11" hidden="1" outlineLevel="1" x14ac:dyDescent="0.25">
      <c r="A38" s="36"/>
      <c r="B38" s="14"/>
      <c r="C38" s="15"/>
      <c r="D38" s="15"/>
      <c r="E38" s="21">
        <f t="shared" si="0"/>
        <v>0</v>
      </c>
      <c r="F38" s="16"/>
      <c r="G38" s="45"/>
      <c r="H38" s="31">
        <f>(C38+D38)/100*'11'!$C$70</f>
        <v>0</v>
      </c>
      <c r="I38" s="20">
        <f t="shared" si="1"/>
        <v>0</v>
      </c>
      <c r="J38" s="54"/>
      <c r="K38" s="3"/>
    </row>
    <row r="39" spans="1:11" collapsed="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'11'!C39+'11'!D39</f>
        <v>0</v>
      </c>
      <c r="H42" s="9"/>
    </row>
    <row r="43" spans="1:11" x14ac:dyDescent="0.25">
      <c r="B43" s="73" t="s">
        <v>7</v>
      </c>
      <c r="C43" s="22">
        <f>'11'!E39-'11'!E6</f>
        <v>0</v>
      </c>
    </row>
    <row r="44" spans="1:11" hidden="1" x14ac:dyDescent="0.25">
      <c r="B44" s="73" t="s">
        <v>8</v>
      </c>
      <c r="C44" s="22">
        <f>'11'!E39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SUM('11'!F8:F38)</f>
        <v>0</v>
      </c>
    </row>
    <row r="48" spans="1:11" x14ac:dyDescent="0.25">
      <c r="B48" s="73" t="s">
        <v>10</v>
      </c>
      <c r="C48" s="23">
        <f>'11'!F39-'11'!F6</f>
        <v>0</v>
      </c>
    </row>
    <row r="49" spans="2:3" x14ac:dyDescent="0.25">
      <c r="B49" s="73" t="s">
        <v>11</v>
      </c>
      <c r="C49" s="24">
        <f>'11'!F39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+'10'!C52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'11'!D39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7">
    <cfRule type="expression" dxfId="1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89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7EAE-4595-4136-9A4C-3C9223E97A50}">
  <sheetPr>
    <pageSetUpPr fitToPage="1"/>
  </sheetPr>
  <dimension ref="A1:K71"/>
  <sheetViews>
    <sheetView topLeftCell="A60" workbookViewId="0">
      <selection activeCell="D65" sqref="D65:D66"/>
    </sheetView>
  </sheetViews>
  <sheetFormatPr defaultRowHeight="13.2" outlineLevelRow="1" outlineLevelCol="1" x14ac:dyDescent="0.25"/>
  <cols>
    <col min="1" max="1" width="10.8867187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IF('11'!D2=12,1,'11'!D2+1)</f>
        <v>12</v>
      </c>
      <c r="E2" s="3" t="s">
        <v>44</v>
      </c>
      <c r="F2" s="92">
        <f>+IF(D2=1,'01'!F2+1,'11'!F2)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+'11'!E39</f>
        <v>0</v>
      </c>
      <c r="F7" s="58">
        <f>+'11'!F39</f>
        <v>0</v>
      </c>
      <c r="G7" s="46">
        <f>+'11'!G39</f>
        <v>0</v>
      </c>
      <c r="H7" s="60"/>
      <c r="I7" s="62">
        <f>+C51</f>
        <v>0</v>
      </c>
      <c r="J7" s="22"/>
      <c r="K7" s="3"/>
    </row>
    <row r="8" spans="1:11" x14ac:dyDescent="0.25">
      <c r="A8" s="56">
        <f>DATE(F2,D2,1)</f>
        <v>46357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(C8+D8)/100*'12'!$C$70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46358</v>
      </c>
      <c r="B9" s="14"/>
      <c r="C9" s="15"/>
      <c r="D9" s="15"/>
      <c r="E9" s="21">
        <f t="shared" si="0"/>
        <v>0</v>
      </c>
      <c r="F9" s="16"/>
      <c r="G9" s="45"/>
      <c r="H9" s="31">
        <f>(C9+D9)/100*'12'!$C$70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46359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(C10+D10)/100*'12'!$C$70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46360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(C11+D11)/100*'12'!$C$70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46361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(C12+D12)/100*'12'!$C$70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46362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(C13+D13)/100*'12'!$C$70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46363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(C14+D14)/100*'12'!$C$70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46364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(C15+D15)/100*'12'!$C$70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46365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(C16+D16)/100*'12'!$C$70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46366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(C17+D17)/100*'12'!$C$70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46367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(C18+D18)/100*'12'!$C$70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46368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(C19+D19)/100*'12'!$C$70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46369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(C20+D20)/100*'12'!$C$70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46370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(C21+D21)/100*'12'!$C$70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46371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(C22+D22)/100*'12'!$C$70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46372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(C23+D23)/100*'12'!$C$70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46373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(C24+D24)/100*'12'!$C$70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46374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(C25+D25)/100*'12'!$C$70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46375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(C26+D26)/100*'12'!$C$70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46376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(C27+D27)/100*'12'!$C$70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46377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(C28+D28)/100*'12'!$C$70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46378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(C29+D29)/100*'12'!$C$70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46379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(C30+D30)/100*'12'!$C$70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46380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(C31+D31)/100*'12'!$C$70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46381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(C32+D32)/100*'12'!$C$70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46382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(C33+D33)/100*'12'!$C$70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46383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(C34+D34)/100*'12'!$C$70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46384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(C35+D35)/100*'12'!$C$70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46385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(C36+D36)/100*'12'!$C$70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46386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(C37+D37)/100*'12'!$C$70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46387</v>
      </c>
      <c r="B38" s="14"/>
      <c r="C38" s="15"/>
      <c r="D38" s="15"/>
      <c r="E38" s="21">
        <f t="shared" si="0"/>
        <v>0</v>
      </c>
      <c r="F38" s="16"/>
      <c r="G38" s="45"/>
      <c r="H38" s="31">
        <f>(C38+D38)/100*'12'!$C$70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'12'!C39+'12'!D39</f>
        <v>0</v>
      </c>
      <c r="H42" s="9"/>
    </row>
    <row r="43" spans="1:11" x14ac:dyDescent="0.25">
      <c r="B43" s="73" t="s">
        <v>7</v>
      </c>
      <c r="C43" s="22">
        <f>'12'!E39-'12'!E6</f>
        <v>0</v>
      </c>
    </row>
    <row r="44" spans="1:11" hidden="1" x14ac:dyDescent="0.25">
      <c r="B44" s="73" t="s">
        <v>8</v>
      </c>
      <c r="C44" s="22">
        <f>'12'!E39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SUM('12'!F8:F38)</f>
        <v>0</v>
      </c>
    </row>
    <row r="48" spans="1:11" x14ac:dyDescent="0.25">
      <c r="B48" s="73" t="s">
        <v>10</v>
      </c>
      <c r="C48" s="23">
        <f>'12'!F39-'12'!F6</f>
        <v>0</v>
      </c>
    </row>
    <row r="49" spans="2:3" x14ac:dyDescent="0.25">
      <c r="B49" s="73" t="s">
        <v>11</v>
      </c>
      <c r="C49" s="24">
        <f>'12'!F39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+'11'!C52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50" t="e">
        <f>C54/C42*100</f>
        <v>#DIV/0!</v>
      </c>
    </row>
    <row r="59" spans="2:3" x14ac:dyDescent="0.25">
      <c r="B59" s="73" t="s">
        <v>15</v>
      </c>
      <c r="C59" s="5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'12'!D39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0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24E9-C43C-4AD8-A06D-B8C009EC5284}">
  <dimension ref="A1:E27"/>
  <sheetViews>
    <sheetView workbookViewId="0">
      <selection activeCell="F17" sqref="F17"/>
    </sheetView>
  </sheetViews>
  <sheetFormatPr defaultRowHeight="13.2" x14ac:dyDescent="0.25"/>
  <cols>
    <col min="1" max="1" width="42.88671875" customWidth="1"/>
    <col min="2" max="2" width="26.44140625" customWidth="1"/>
    <col min="7" max="7" width="11.44140625" bestFit="1" customWidth="1"/>
  </cols>
  <sheetData>
    <row r="1" spans="1:5" ht="17.399999999999999" x14ac:dyDescent="0.3">
      <c r="A1" s="40" t="s">
        <v>56</v>
      </c>
    </row>
    <row r="2" spans="1:5" ht="17.399999999999999" x14ac:dyDescent="0.3">
      <c r="A2" s="40">
        <f>+'01'!B3</f>
        <v>0</v>
      </c>
    </row>
    <row r="3" spans="1:5" ht="17.399999999999999" x14ac:dyDescent="0.3">
      <c r="A3" s="40"/>
    </row>
    <row r="4" spans="1:5" x14ac:dyDescent="0.25">
      <c r="A4" s="93" t="str">
        <f>+'12'!E3</f>
        <v>Auto:</v>
      </c>
      <c r="B4" s="66">
        <f>+'01'!F3</f>
        <v>0</v>
      </c>
      <c r="C4" s="86"/>
      <c r="D4" s="86"/>
      <c r="E4" s="86"/>
    </row>
    <row r="5" spans="1:5" x14ac:dyDescent="0.25">
      <c r="A5" s="66" t="s">
        <v>5</v>
      </c>
      <c r="B5" s="66">
        <f>+'01'!D3</f>
        <v>0</v>
      </c>
      <c r="C5" s="86"/>
      <c r="D5" s="86"/>
      <c r="E5" s="86"/>
    </row>
    <row r="6" spans="1:5" x14ac:dyDescent="0.25">
      <c r="A6" s="4"/>
      <c r="B6" s="4"/>
      <c r="C6" s="86"/>
      <c r="D6" s="86"/>
      <c r="E6" s="86"/>
    </row>
    <row r="7" spans="1:5" x14ac:dyDescent="0.25">
      <c r="A7" s="4"/>
      <c r="B7" s="86"/>
      <c r="C7" s="86"/>
      <c r="D7" s="86"/>
      <c r="E7" s="86"/>
    </row>
    <row r="8" spans="1:5" x14ac:dyDescent="0.25">
      <c r="A8" s="99" t="s">
        <v>57</v>
      </c>
      <c r="B8" s="100" t="str">
        <f>+'01'!D2&amp;"/"&amp;'01'!F2</f>
        <v>1/2026</v>
      </c>
      <c r="C8" s="101"/>
      <c r="D8" s="86"/>
      <c r="E8" s="86"/>
    </row>
    <row r="9" spans="1:5" x14ac:dyDescent="0.25">
      <c r="A9" s="99" t="s">
        <v>58</v>
      </c>
      <c r="B9" s="100" t="str">
        <f>+'12'!D2&amp;"/"&amp;'12'!F2</f>
        <v>12/2026</v>
      </c>
      <c r="C9" s="101"/>
      <c r="D9" s="86"/>
      <c r="E9" s="86"/>
    </row>
    <row r="10" spans="1:5" x14ac:dyDescent="0.25">
      <c r="A10" s="86"/>
      <c r="B10" s="86"/>
      <c r="C10" s="86"/>
      <c r="D10" s="86"/>
      <c r="E10" s="86"/>
    </row>
    <row r="11" spans="1:5" x14ac:dyDescent="0.25">
      <c r="A11" s="66" t="s">
        <v>38</v>
      </c>
      <c r="B11" s="93">
        <f>+'12'!C43</f>
        <v>0</v>
      </c>
      <c r="C11" s="86"/>
      <c r="D11" s="86"/>
      <c r="E11" s="86"/>
    </row>
    <row r="12" spans="1:5" x14ac:dyDescent="0.25">
      <c r="A12" s="66" t="s">
        <v>33</v>
      </c>
      <c r="B12" s="50">
        <f>+'12'!C55</f>
        <v>0</v>
      </c>
      <c r="C12" s="86"/>
      <c r="D12" s="86"/>
      <c r="E12" s="86"/>
    </row>
    <row r="13" spans="1:5" x14ac:dyDescent="0.25">
      <c r="A13" s="66" t="s">
        <v>48</v>
      </c>
      <c r="B13" s="94" t="e">
        <f>+'12'!C59</f>
        <v>#DIV/0!</v>
      </c>
      <c r="C13" s="86" t="s">
        <v>54</v>
      </c>
      <c r="D13" s="86"/>
      <c r="E13" s="86"/>
    </row>
    <row r="14" spans="1:5" x14ac:dyDescent="0.25">
      <c r="A14" s="66" t="s">
        <v>34</v>
      </c>
      <c r="B14" s="95">
        <v>6.77</v>
      </c>
      <c r="C14" s="86" t="s">
        <v>54</v>
      </c>
      <c r="D14" s="86"/>
      <c r="E14" s="86"/>
    </row>
    <row r="15" spans="1:5" x14ac:dyDescent="0.25">
      <c r="A15" s="8" t="s">
        <v>39</v>
      </c>
      <c r="B15" s="63" t="e">
        <f>IF(B14&gt;B13,0,B13-B14)</f>
        <v>#DIV/0!</v>
      </c>
      <c r="C15" s="86" t="s">
        <v>54</v>
      </c>
      <c r="D15" s="86"/>
      <c r="E15" s="86"/>
    </row>
    <row r="16" spans="1:5" x14ac:dyDescent="0.25">
      <c r="A16" s="66" t="s">
        <v>35</v>
      </c>
      <c r="B16" s="96">
        <v>0</v>
      </c>
      <c r="C16" s="86"/>
      <c r="D16" s="86"/>
      <c r="E16" s="86"/>
    </row>
    <row r="17" spans="1:5" x14ac:dyDescent="0.25">
      <c r="A17" s="66" t="s">
        <v>49</v>
      </c>
      <c r="B17" s="97">
        <v>0.23</v>
      </c>
      <c r="C17" s="86"/>
      <c r="D17" s="86"/>
      <c r="E17" s="86"/>
    </row>
    <row r="18" spans="1:5" x14ac:dyDescent="0.25">
      <c r="A18" s="66" t="s">
        <v>36</v>
      </c>
      <c r="B18" s="98">
        <f>+B16/(1+B17)</f>
        <v>0</v>
      </c>
      <c r="C18" s="86"/>
      <c r="D18" s="86"/>
      <c r="E18" s="86"/>
    </row>
    <row r="19" spans="1:5" x14ac:dyDescent="0.25">
      <c r="A19" s="8" t="s">
        <v>55</v>
      </c>
      <c r="B19" s="65" t="e">
        <f>+B15*B18*B11/100</f>
        <v>#DIV/0!</v>
      </c>
      <c r="C19" s="86"/>
      <c r="D19" s="86"/>
      <c r="E19" s="86"/>
    </row>
    <row r="20" spans="1:5" x14ac:dyDescent="0.25">
      <c r="A20" s="8" t="s">
        <v>40</v>
      </c>
      <c r="B20" s="94">
        <f>+'12'!C52</f>
        <v>0</v>
      </c>
      <c r="C20" s="86"/>
      <c r="D20" s="86"/>
      <c r="E20" s="86"/>
    </row>
    <row r="21" spans="1:5" x14ac:dyDescent="0.25">
      <c r="A21" s="8" t="s">
        <v>47</v>
      </c>
      <c r="B21" s="64">
        <f>+B18*B20</f>
        <v>0</v>
      </c>
      <c r="C21" s="86"/>
      <c r="D21" s="86"/>
      <c r="E21" s="86"/>
    </row>
    <row r="22" spans="1:5" x14ac:dyDescent="0.25">
      <c r="A22" s="86"/>
      <c r="B22" s="86"/>
      <c r="C22" s="86"/>
      <c r="D22" s="86"/>
      <c r="E22" s="86"/>
    </row>
    <row r="23" spans="1:5" x14ac:dyDescent="0.25">
      <c r="A23" s="86"/>
      <c r="B23" s="86"/>
      <c r="C23" s="86"/>
      <c r="D23" s="86"/>
      <c r="E23" s="86"/>
    </row>
    <row r="24" spans="1:5" x14ac:dyDescent="0.25">
      <c r="A24" s="86"/>
      <c r="B24" s="86"/>
      <c r="C24" s="86"/>
      <c r="D24" s="86"/>
      <c r="E24" s="86"/>
    </row>
    <row r="25" spans="1:5" x14ac:dyDescent="0.25">
      <c r="A25" s="86"/>
      <c r="B25" s="86"/>
      <c r="C25" s="86"/>
      <c r="D25" s="86"/>
      <c r="E25" s="86"/>
    </row>
    <row r="26" spans="1:5" x14ac:dyDescent="0.25">
      <c r="A26" s="86"/>
      <c r="B26" s="86"/>
      <c r="C26" s="86"/>
      <c r="D26" s="86"/>
      <c r="E26" s="86"/>
    </row>
    <row r="27" spans="1:5" x14ac:dyDescent="0.25">
      <c r="A27" s="86"/>
      <c r="B27" s="86"/>
      <c r="C27" s="86"/>
      <c r="D27" s="86"/>
      <c r="E27" s="86"/>
    </row>
  </sheetData>
  <phoneticPr fontId="6" type="noConversion"/>
  <printOptions horizontalCentered="1" verticalCentered="1"/>
  <pageMargins left="0.78740157480314965" right="0.78740157480314965" top="0.98425196850393704" bottom="1.7716535433070868" header="0.51181102362204722" footer="0.51181102362204722"/>
  <pageSetup paperSize="9" orientation="portrait" blackAndWhite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D4A9-2979-4C59-8467-02DFE318422D}">
  <sheetPr>
    <pageSetUpPr fitToPage="1"/>
  </sheetPr>
  <dimension ref="A1:L71"/>
  <sheetViews>
    <sheetView tabSelected="1" workbookViewId="0">
      <selection activeCell="D65" sqref="D65:D66"/>
    </sheetView>
  </sheetViews>
  <sheetFormatPr defaultRowHeight="13.2" outlineLevelRow="1" outlineLevelCol="1" x14ac:dyDescent="0.25"/>
  <cols>
    <col min="1" max="1" width="11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2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2" ht="15.6" x14ac:dyDescent="0.3">
      <c r="A2" s="1" t="s">
        <v>26</v>
      </c>
      <c r="B2" s="75"/>
      <c r="C2" s="71" t="s">
        <v>43</v>
      </c>
      <c r="D2" s="19">
        <v>1</v>
      </c>
      <c r="E2" s="71" t="s">
        <v>44</v>
      </c>
      <c r="F2" s="91">
        <v>2026</v>
      </c>
      <c r="H2" s="34"/>
      <c r="L2" s="12"/>
    </row>
    <row r="3" spans="1:12" s="4" customFormat="1" x14ac:dyDescent="0.25">
      <c r="A3" s="8" t="s">
        <v>50</v>
      </c>
      <c r="B3" s="76"/>
      <c r="C3" s="8" t="s">
        <v>5</v>
      </c>
      <c r="D3" s="19"/>
      <c r="E3" s="72" t="s">
        <v>4</v>
      </c>
      <c r="F3" s="103"/>
      <c r="G3" s="104"/>
      <c r="H3" s="35"/>
      <c r="L3" s="12"/>
    </row>
    <row r="4" spans="1:12" s="4" customFormat="1" x14ac:dyDescent="0.25">
      <c r="L4" s="12"/>
    </row>
    <row r="5" spans="1:12" s="6" customFormat="1" ht="33.75" customHeight="1" x14ac:dyDescent="0.25">
      <c r="A5" s="49" t="s">
        <v>0</v>
      </c>
      <c r="B5" s="49" t="s">
        <v>1</v>
      </c>
      <c r="C5" s="49" t="s">
        <v>20</v>
      </c>
      <c r="D5" s="49" t="s">
        <v>21</v>
      </c>
      <c r="E5" s="49" t="s">
        <v>22</v>
      </c>
      <c r="F5" s="49" t="s">
        <v>23</v>
      </c>
      <c r="G5" s="49" t="s">
        <v>45</v>
      </c>
      <c r="H5" s="49" t="s">
        <v>29</v>
      </c>
      <c r="I5" s="90" t="s">
        <v>30</v>
      </c>
      <c r="J5" s="49" t="s">
        <v>32</v>
      </c>
      <c r="K5" s="49" t="s">
        <v>59</v>
      </c>
      <c r="L5" s="12"/>
    </row>
    <row r="6" spans="1:12" x14ac:dyDescent="0.25">
      <c r="A6" s="7"/>
      <c r="B6" s="8" t="s">
        <v>42</v>
      </c>
      <c r="C6" s="27"/>
      <c r="D6" s="27"/>
      <c r="E6" s="15"/>
      <c r="F6" s="16"/>
      <c r="G6" s="46"/>
      <c r="H6" s="30"/>
      <c r="I6" s="16"/>
      <c r="J6" s="52"/>
      <c r="K6" s="3"/>
      <c r="L6" s="12"/>
    </row>
    <row r="7" spans="1:12" hidden="1" outlineLevel="1" x14ac:dyDescent="0.25">
      <c r="A7" s="7"/>
      <c r="B7" s="8" t="s">
        <v>24</v>
      </c>
      <c r="C7" s="27"/>
      <c r="D7" s="27"/>
      <c r="E7" s="21">
        <f>+E6</f>
        <v>0</v>
      </c>
      <c r="F7" s="70">
        <f>+F6</f>
        <v>0</v>
      </c>
      <c r="G7" s="46"/>
      <c r="H7" s="30"/>
      <c r="I7" s="70">
        <f>+I6</f>
        <v>0</v>
      </c>
      <c r="J7" s="52"/>
      <c r="K7" s="3"/>
      <c r="L7" s="12"/>
    </row>
    <row r="8" spans="1:12" collapsed="1" x14ac:dyDescent="0.25">
      <c r="A8" s="56">
        <f>DATE(F2,D2,1)</f>
        <v>46023</v>
      </c>
      <c r="B8" s="14"/>
      <c r="C8" s="15"/>
      <c r="D8" s="15"/>
      <c r="E8" s="47">
        <f>E7+C8+D8</f>
        <v>0</v>
      </c>
      <c r="F8" s="16"/>
      <c r="G8" s="45"/>
      <c r="H8" s="48">
        <f>(C8+D8)/100*'01'!$C$70</f>
        <v>0</v>
      </c>
      <c r="I8" s="39">
        <f t="shared" ref="I8:I38" si="0">I7-H8+F8</f>
        <v>0</v>
      </c>
      <c r="J8" s="53"/>
      <c r="K8" s="3"/>
      <c r="L8" s="12"/>
    </row>
    <row r="9" spans="1:12" x14ac:dyDescent="0.25">
      <c r="A9" s="55">
        <f>A8+1</f>
        <v>46024</v>
      </c>
      <c r="B9" s="14"/>
      <c r="C9" s="15"/>
      <c r="D9" s="15"/>
      <c r="E9" s="21">
        <f t="shared" ref="E9:E38" si="1">E8+C9+D9</f>
        <v>0</v>
      </c>
      <c r="F9" s="16"/>
      <c r="G9" s="45"/>
      <c r="H9" s="48">
        <f>(C9+D9)/100*'01'!$C$70</f>
        <v>0</v>
      </c>
      <c r="I9" s="39">
        <f t="shared" si="0"/>
        <v>0</v>
      </c>
      <c r="J9" s="53"/>
      <c r="K9" s="3"/>
    </row>
    <row r="10" spans="1:12" x14ac:dyDescent="0.25">
      <c r="A10" s="55">
        <f t="shared" ref="A10:A38" si="2">A9+1</f>
        <v>46025</v>
      </c>
      <c r="B10" s="14"/>
      <c r="C10" s="15"/>
      <c r="D10" s="15"/>
      <c r="E10" s="21">
        <f t="shared" si="1"/>
        <v>0</v>
      </c>
      <c r="F10" s="16"/>
      <c r="G10" s="45"/>
      <c r="H10" s="48">
        <f>(C10+D10)/100*'01'!$C$70</f>
        <v>0</v>
      </c>
      <c r="I10" s="39">
        <f t="shared" si="0"/>
        <v>0</v>
      </c>
      <c r="J10" s="53"/>
      <c r="K10" s="3"/>
    </row>
    <row r="11" spans="1:12" x14ac:dyDescent="0.25">
      <c r="A11" s="55">
        <f t="shared" si="2"/>
        <v>46026</v>
      </c>
      <c r="B11" s="14"/>
      <c r="C11" s="15"/>
      <c r="D11" s="15"/>
      <c r="E11" s="21">
        <f t="shared" si="1"/>
        <v>0</v>
      </c>
      <c r="F11" s="16"/>
      <c r="G11" s="45"/>
      <c r="H11" s="48">
        <f>(C11+D11)/100*'01'!$C$70</f>
        <v>0</v>
      </c>
      <c r="I11" s="39">
        <f t="shared" si="0"/>
        <v>0</v>
      </c>
      <c r="J11" s="53"/>
      <c r="K11" s="3"/>
    </row>
    <row r="12" spans="1:12" x14ac:dyDescent="0.25">
      <c r="A12" s="55">
        <f t="shared" si="2"/>
        <v>46027</v>
      </c>
      <c r="B12" s="14"/>
      <c r="C12" s="15"/>
      <c r="D12" s="15"/>
      <c r="E12" s="21">
        <f t="shared" si="1"/>
        <v>0</v>
      </c>
      <c r="F12" s="16"/>
      <c r="G12" s="45"/>
      <c r="H12" s="48">
        <f>(C12+D12)/100*'01'!$C$70</f>
        <v>0</v>
      </c>
      <c r="I12" s="39">
        <f t="shared" si="0"/>
        <v>0</v>
      </c>
      <c r="J12" s="53"/>
      <c r="K12" s="3"/>
    </row>
    <row r="13" spans="1:12" x14ac:dyDescent="0.25">
      <c r="A13" s="55">
        <f t="shared" si="2"/>
        <v>46028</v>
      </c>
      <c r="B13" s="14"/>
      <c r="C13" s="15"/>
      <c r="D13" s="15"/>
      <c r="E13" s="21">
        <f t="shared" si="1"/>
        <v>0</v>
      </c>
      <c r="F13" s="16"/>
      <c r="G13" s="45"/>
      <c r="H13" s="48">
        <f>(C13+D13)/100*'01'!$C$70</f>
        <v>0</v>
      </c>
      <c r="I13" s="39">
        <f t="shared" si="0"/>
        <v>0</v>
      </c>
      <c r="J13" s="53"/>
      <c r="K13" s="3"/>
    </row>
    <row r="14" spans="1:12" x14ac:dyDescent="0.25">
      <c r="A14" s="55">
        <f t="shared" si="2"/>
        <v>46029</v>
      </c>
      <c r="B14" s="14"/>
      <c r="C14" s="15"/>
      <c r="D14" s="15"/>
      <c r="E14" s="21">
        <f t="shared" si="1"/>
        <v>0</v>
      </c>
      <c r="F14" s="16"/>
      <c r="G14" s="45"/>
      <c r="H14" s="48">
        <f>(C14+D14)/100*'01'!$C$70</f>
        <v>0</v>
      </c>
      <c r="I14" s="39">
        <f t="shared" si="0"/>
        <v>0</v>
      </c>
      <c r="J14" s="53"/>
      <c r="K14" s="3"/>
    </row>
    <row r="15" spans="1:12" x14ac:dyDescent="0.25">
      <c r="A15" s="55">
        <f t="shared" si="2"/>
        <v>46030</v>
      </c>
      <c r="B15" s="14"/>
      <c r="C15" s="15"/>
      <c r="D15" s="15"/>
      <c r="E15" s="21">
        <f t="shared" si="1"/>
        <v>0</v>
      </c>
      <c r="F15" s="16"/>
      <c r="G15" s="45"/>
      <c r="H15" s="48">
        <f>(C15+D15)/100*'01'!$C$70</f>
        <v>0</v>
      </c>
      <c r="I15" s="39">
        <f t="shared" si="0"/>
        <v>0</v>
      </c>
      <c r="J15" s="53"/>
      <c r="K15" s="3"/>
    </row>
    <row r="16" spans="1:12" x14ac:dyDescent="0.25">
      <c r="A16" s="55">
        <f t="shared" si="2"/>
        <v>46031</v>
      </c>
      <c r="B16" s="14"/>
      <c r="C16" s="15"/>
      <c r="D16" s="15"/>
      <c r="E16" s="21">
        <f t="shared" si="1"/>
        <v>0</v>
      </c>
      <c r="F16" s="16"/>
      <c r="G16" s="45"/>
      <c r="H16" s="48">
        <f>(C16+D16)/100*'01'!$C$70</f>
        <v>0</v>
      </c>
      <c r="I16" s="39">
        <f t="shared" si="0"/>
        <v>0</v>
      </c>
      <c r="J16" s="53"/>
      <c r="K16" s="3"/>
    </row>
    <row r="17" spans="1:11" x14ac:dyDescent="0.25">
      <c r="A17" s="55">
        <f t="shared" si="2"/>
        <v>46032</v>
      </c>
      <c r="B17" s="14"/>
      <c r="C17" s="15"/>
      <c r="D17" s="15"/>
      <c r="E17" s="21">
        <f t="shared" si="1"/>
        <v>0</v>
      </c>
      <c r="F17" s="16"/>
      <c r="G17" s="45"/>
      <c r="H17" s="48">
        <f>(C17+D17)/100*'01'!$C$70</f>
        <v>0</v>
      </c>
      <c r="I17" s="39">
        <f t="shared" si="0"/>
        <v>0</v>
      </c>
      <c r="J17" s="53"/>
      <c r="K17" s="3"/>
    </row>
    <row r="18" spans="1:11" x14ac:dyDescent="0.25">
      <c r="A18" s="55">
        <f t="shared" si="2"/>
        <v>46033</v>
      </c>
      <c r="B18" s="14"/>
      <c r="C18" s="15"/>
      <c r="D18" s="15"/>
      <c r="E18" s="21">
        <f t="shared" si="1"/>
        <v>0</v>
      </c>
      <c r="F18" s="16"/>
      <c r="G18" s="45"/>
      <c r="H18" s="48">
        <f>(C18+D18)/100*'01'!$C$70</f>
        <v>0</v>
      </c>
      <c r="I18" s="39">
        <f t="shared" si="0"/>
        <v>0</v>
      </c>
      <c r="J18" s="53"/>
      <c r="K18" s="3"/>
    </row>
    <row r="19" spans="1:11" x14ac:dyDescent="0.25">
      <c r="A19" s="55">
        <f t="shared" si="2"/>
        <v>46034</v>
      </c>
      <c r="B19" s="14"/>
      <c r="C19" s="15"/>
      <c r="D19" s="15"/>
      <c r="E19" s="21">
        <f t="shared" si="1"/>
        <v>0</v>
      </c>
      <c r="F19" s="16"/>
      <c r="G19" s="45"/>
      <c r="H19" s="48">
        <f>(C19+D19)/100*'01'!$C$70</f>
        <v>0</v>
      </c>
      <c r="I19" s="39">
        <f t="shared" si="0"/>
        <v>0</v>
      </c>
      <c r="J19" s="53"/>
      <c r="K19" s="3"/>
    </row>
    <row r="20" spans="1:11" x14ac:dyDescent="0.25">
      <c r="A20" s="55">
        <f t="shared" si="2"/>
        <v>46035</v>
      </c>
      <c r="B20" s="14"/>
      <c r="C20" s="15"/>
      <c r="D20" s="15"/>
      <c r="E20" s="21">
        <f t="shared" si="1"/>
        <v>0</v>
      </c>
      <c r="F20" s="16"/>
      <c r="G20" s="45"/>
      <c r="H20" s="48">
        <f>(C20+D20)/100*'01'!$C$70</f>
        <v>0</v>
      </c>
      <c r="I20" s="39">
        <f t="shared" si="0"/>
        <v>0</v>
      </c>
      <c r="J20" s="53"/>
      <c r="K20" s="3"/>
    </row>
    <row r="21" spans="1:11" x14ac:dyDescent="0.25">
      <c r="A21" s="55">
        <f t="shared" si="2"/>
        <v>46036</v>
      </c>
      <c r="B21" s="14"/>
      <c r="C21" s="15"/>
      <c r="D21" s="15"/>
      <c r="E21" s="21">
        <f t="shared" si="1"/>
        <v>0</v>
      </c>
      <c r="F21" s="16"/>
      <c r="G21" s="45"/>
      <c r="H21" s="48">
        <f>(C21+D21)/100*'01'!$C$70</f>
        <v>0</v>
      </c>
      <c r="I21" s="39">
        <f t="shared" si="0"/>
        <v>0</v>
      </c>
      <c r="J21" s="53"/>
      <c r="K21" s="3"/>
    </row>
    <row r="22" spans="1:11" x14ac:dyDescent="0.25">
      <c r="A22" s="55">
        <f t="shared" si="2"/>
        <v>46037</v>
      </c>
      <c r="B22" s="14"/>
      <c r="C22" s="15"/>
      <c r="D22" s="15"/>
      <c r="E22" s="21">
        <f t="shared" si="1"/>
        <v>0</v>
      </c>
      <c r="F22" s="16"/>
      <c r="G22" s="45"/>
      <c r="H22" s="48">
        <f>(C22+D22)/100*'01'!$C$70</f>
        <v>0</v>
      </c>
      <c r="I22" s="39">
        <f t="shared" si="0"/>
        <v>0</v>
      </c>
      <c r="J22" s="53"/>
      <c r="K22" s="3"/>
    </row>
    <row r="23" spans="1:11" x14ac:dyDescent="0.25">
      <c r="A23" s="55">
        <f t="shared" si="2"/>
        <v>46038</v>
      </c>
      <c r="B23" s="14"/>
      <c r="C23" s="15"/>
      <c r="D23" s="15"/>
      <c r="E23" s="21">
        <f t="shared" si="1"/>
        <v>0</v>
      </c>
      <c r="F23" s="16"/>
      <c r="G23" s="45"/>
      <c r="H23" s="48">
        <f>(C23+D23)/100*'01'!$C$70</f>
        <v>0</v>
      </c>
      <c r="I23" s="39">
        <f t="shared" si="0"/>
        <v>0</v>
      </c>
      <c r="J23" s="53"/>
      <c r="K23" s="3"/>
    </row>
    <row r="24" spans="1:11" x14ac:dyDescent="0.25">
      <c r="A24" s="55">
        <f t="shared" si="2"/>
        <v>46039</v>
      </c>
      <c r="B24" s="69"/>
      <c r="C24" s="15"/>
      <c r="D24" s="15"/>
      <c r="E24" s="21">
        <f t="shared" si="1"/>
        <v>0</v>
      </c>
      <c r="F24" s="16"/>
      <c r="G24" s="45"/>
      <c r="H24" s="48">
        <f>(C24+D24)/100*'01'!$C$70</f>
        <v>0</v>
      </c>
      <c r="I24" s="39">
        <f t="shared" si="0"/>
        <v>0</v>
      </c>
      <c r="J24" s="53"/>
      <c r="K24" s="3"/>
    </row>
    <row r="25" spans="1:11" x14ac:dyDescent="0.25">
      <c r="A25" s="55">
        <f t="shared" si="2"/>
        <v>46040</v>
      </c>
      <c r="B25" s="69"/>
      <c r="C25" s="15"/>
      <c r="D25" s="15"/>
      <c r="E25" s="21">
        <f t="shared" si="1"/>
        <v>0</v>
      </c>
      <c r="F25" s="16"/>
      <c r="G25" s="45"/>
      <c r="H25" s="48">
        <f>(C25+D25)/100*'01'!$C$70</f>
        <v>0</v>
      </c>
      <c r="I25" s="39">
        <f t="shared" si="0"/>
        <v>0</v>
      </c>
      <c r="J25" s="53"/>
      <c r="K25" s="3"/>
    </row>
    <row r="26" spans="1:11" x14ac:dyDescent="0.25">
      <c r="A26" s="55">
        <f t="shared" si="2"/>
        <v>46041</v>
      </c>
      <c r="B26" s="69"/>
      <c r="C26" s="15"/>
      <c r="D26" s="15"/>
      <c r="E26" s="21">
        <f t="shared" si="1"/>
        <v>0</v>
      </c>
      <c r="F26" s="16"/>
      <c r="G26" s="45"/>
      <c r="H26" s="48">
        <f>(C26+D26)/100*'01'!$C$70</f>
        <v>0</v>
      </c>
      <c r="I26" s="39">
        <f t="shared" si="0"/>
        <v>0</v>
      </c>
      <c r="J26" s="53"/>
      <c r="K26" s="3"/>
    </row>
    <row r="27" spans="1:11" x14ac:dyDescent="0.25">
      <c r="A27" s="55">
        <f t="shared" si="2"/>
        <v>46042</v>
      </c>
      <c r="B27" s="69"/>
      <c r="C27" s="15"/>
      <c r="D27" s="15"/>
      <c r="E27" s="21">
        <f t="shared" si="1"/>
        <v>0</v>
      </c>
      <c r="F27" s="16"/>
      <c r="G27" s="45"/>
      <c r="H27" s="48">
        <f>(C27+D27)/100*'01'!$C$70</f>
        <v>0</v>
      </c>
      <c r="I27" s="39">
        <f t="shared" si="0"/>
        <v>0</v>
      </c>
      <c r="J27" s="53"/>
      <c r="K27" s="3"/>
    </row>
    <row r="28" spans="1:11" x14ac:dyDescent="0.25">
      <c r="A28" s="55">
        <f t="shared" si="2"/>
        <v>46043</v>
      </c>
      <c r="B28" s="14"/>
      <c r="C28" s="15"/>
      <c r="D28" s="15"/>
      <c r="E28" s="21">
        <f t="shared" si="1"/>
        <v>0</v>
      </c>
      <c r="F28" s="16"/>
      <c r="G28" s="45"/>
      <c r="H28" s="48">
        <f>(C28+D28)/100*'01'!$C$70</f>
        <v>0</v>
      </c>
      <c r="I28" s="39">
        <f t="shared" si="0"/>
        <v>0</v>
      </c>
      <c r="J28" s="53"/>
      <c r="K28" s="3"/>
    </row>
    <row r="29" spans="1:11" x14ac:dyDescent="0.25">
      <c r="A29" s="55">
        <f t="shared" si="2"/>
        <v>46044</v>
      </c>
      <c r="B29" s="14"/>
      <c r="C29" s="15"/>
      <c r="D29" s="15"/>
      <c r="E29" s="21">
        <f t="shared" si="1"/>
        <v>0</v>
      </c>
      <c r="F29" s="16"/>
      <c r="G29" s="45"/>
      <c r="H29" s="48">
        <f>(C29+D29)/100*'01'!$C$70</f>
        <v>0</v>
      </c>
      <c r="I29" s="39">
        <f t="shared" si="0"/>
        <v>0</v>
      </c>
      <c r="J29" s="53"/>
      <c r="K29" s="3"/>
    </row>
    <row r="30" spans="1:11" x14ac:dyDescent="0.25">
      <c r="A30" s="55">
        <f t="shared" si="2"/>
        <v>46045</v>
      </c>
      <c r="B30" s="69"/>
      <c r="C30" s="15"/>
      <c r="D30" s="15"/>
      <c r="E30" s="21">
        <f t="shared" si="1"/>
        <v>0</v>
      </c>
      <c r="F30" s="16"/>
      <c r="G30" s="45"/>
      <c r="H30" s="48">
        <f>(C30+D30)/100*'01'!$C$70</f>
        <v>0</v>
      </c>
      <c r="I30" s="39">
        <f t="shared" si="0"/>
        <v>0</v>
      </c>
      <c r="J30" s="53"/>
      <c r="K30" s="3"/>
    </row>
    <row r="31" spans="1:11" x14ac:dyDescent="0.25">
      <c r="A31" s="55">
        <f t="shared" si="2"/>
        <v>46046</v>
      </c>
      <c r="B31" s="69"/>
      <c r="C31" s="15"/>
      <c r="D31" s="15"/>
      <c r="E31" s="21">
        <f t="shared" si="1"/>
        <v>0</v>
      </c>
      <c r="F31" s="16"/>
      <c r="G31" s="45"/>
      <c r="H31" s="48">
        <f>(C31+D31)/100*'01'!$C$70</f>
        <v>0</v>
      </c>
      <c r="I31" s="39">
        <f t="shared" si="0"/>
        <v>0</v>
      </c>
      <c r="J31" s="53"/>
      <c r="K31" s="3"/>
    </row>
    <row r="32" spans="1:11" x14ac:dyDescent="0.25">
      <c r="A32" s="55">
        <f t="shared" si="2"/>
        <v>46047</v>
      </c>
      <c r="B32" s="69"/>
      <c r="C32" s="15"/>
      <c r="D32" s="15"/>
      <c r="E32" s="21">
        <f t="shared" si="1"/>
        <v>0</v>
      </c>
      <c r="F32" s="16"/>
      <c r="G32" s="45"/>
      <c r="H32" s="48">
        <f>(C32+D32)/100*'01'!$C$70</f>
        <v>0</v>
      </c>
      <c r="I32" s="39">
        <f t="shared" si="0"/>
        <v>0</v>
      </c>
      <c r="J32" s="53"/>
      <c r="K32" s="3"/>
    </row>
    <row r="33" spans="1:11" x14ac:dyDescent="0.25">
      <c r="A33" s="55">
        <f t="shared" si="2"/>
        <v>46048</v>
      </c>
      <c r="B33" s="69"/>
      <c r="C33" s="15"/>
      <c r="D33" s="15"/>
      <c r="E33" s="21">
        <f t="shared" si="1"/>
        <v>0</v>
      </c>
      <c r="F33" s="16"/>
      <c r="G33" s="45"/>
      <c r="H33" s="48">
        <f>(C33+D33)/100*'01'!$C$70</f>
        <v>0</v>
      </c>
      <c r="I33" s="39">
        <f t="shared" si="0"/>
        <v>0</v>
      </c>
      <c r="J33" s="53"/>
      <c r="K33" s="3"/>
    </row>
    <row r="34" spans="1:11" x14ac:dyDescent="0.25">
      <c r="A34" s="55">
        <f t="shared" si="2"/>
        <v>46049</v>
      </c>
      <c r="B34" s="69"/>
      <c r="C34" s="15"/>
      <c r="D34" s="15"/>
      <c r="E34" s="21">
        <f t="shared" si="1"/>
        <v>0</v>
      </c>
      <c r="F34" s="16"/>
      <c r="G34" s="45"/>
      <c r="H34" s="48">
        <f>(C34+D34)/100*'01'!$C$70</f>
        <v>0</v>
      </c>
      <c r="I34" s="39">
        <f t="shared" si="0"/>
        <v>0</v>
      </c>
      <c r="J34" s="53"/>
      <c r="K34" s="3"/>
    </row>
    <row r="35" spans="1:11" x14ac:dyDescent="0.25">
      <c r="A35" s="55">
        <f t="shared" si="2"/>
        <v>46050</v>
      </c>
      <c r="B35" s="14"/>
      <c r="C35" s="15"/>
      <c r="D35" s="15"/>
      <c r="E35" s="21">
        <f t="shared" si="1"/>
        <v>0</v>
      </c>
      <c r="F35" s="16"/>
      <c r="G35" s="45"/>
      <c r="H35" s="48">
        <f>(C35+D35)/100*'01'!$C$70</f>
        <v>0</v>
      </c>
      <c r="I35" s="39">
        <f t="shared" si="0"/>
        <v>0</v>
      </c>
      <c r="J35" s="53"/>
      <c r="K35" s="3"/>
    </row>
    <row r="36" spans="1:11" x14ac:dyDescent="0.25">
      <c r="A36" s="55">
        <f t="shared" si="2"/>
        <v>46051</v>
      </c>
      <c r="B36" s="14"/>
      <c r="C36" s="15"/>
      <c r="D36" s="15"/>
      <c r="E36" s="21">
        <f t="shared" si="1"/>
        <v>0</v>
      </c>
      <c r="F36" s="16"/>
      <c r="G36" s="45"/>
      <c r="H36" s="48">
        <f>(C36+D36)/100*'01'!$C$70</f>
        <v>0</v>
      </c>
      <c r="I36" s="39">
        <f t="shared" si="0"/>
        <v>0</v>
      </c>
      <c r="J36" s="53"/>
      <c r="K36" s="3"/>
    </row>
    <row r="37" spans="1:11" x14ac:dyDescent="0.25">
      <c r="A37" s="55">
        <f t="shared" si="2"/>
        <v>46052</v>
      </c>
      <c r="B37" s="69"/>
      <c r="C37" s="15"/>
      <c r="D37" s="15"/>
      <c r="E37" s="21">
        <f t="shared" si="1"/>
        <v>0</v>
      </c>
      <c r="F37" s="16"/>
      <c r="G37" s="45"/>
      <c r="H37" s="48">
        <f>(C37+D37)/100*'01'!$C$70</f>
        <v>0</v>
      </c>
      <c r="I37" s="39">
        <f t="shared" si="0"/>
        <v>0</v>
      </c>
      <c r="J37" s="53"/>
      <c r="K37" s="3"/>
    </row>
    <row r="38" spans="1:11" x14ac:dyDescent="0.25">
      <c r="A38" s="55">
        <f t="shared" si="2"/>
        <v>46053</v>
      </c>
      <c r="B38" s="69"/>
      <c r="C38" s="15"/>
      <c r="D38" s="15"/>
      <c r="E38" s="21">
        <f t="shared" si="1"/>
        <v>0</v>
      </c>
      <c r="F38" s="16"/>
      <c r="G38" s="45"/>
      <c r="H38" s="48">
        <f>(C38+D38)/100*'01'!$C$70</f>
        <v>0</v>
      </c>
      <c r="I38" s="39">
        <f t="shared" si="0"/>
        <v>0</v>
      </c>
      <c r="J38" s="53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'01'!C39+'01'!D39</f>
        <v>0</v>
      </c>
      <c r="H42" s="9"/>
    </row>
    <row r="43" spans="1:11" x14ac:dyDescent="0.25">
      <c r="B43" s="42" t="s">
        <v>7</v>
      </c>
      <c r="C43" s="22">
        <f>'01'!E39-'01'!E6</f>
        <v>0</v>
      </c>
    </row>
    <row r="44" spans="1:11" hidden="1" x14ac:dyDescent="0.25">
      <c r="B44" s="42" t="s">
        <v>8</v>
      </c>
      <c r="C44" s="22">
        <f>'01'!E39</f>
        <v>0</v>
      </c>
    </row>
    <row r="45" spans="1:11" ht="7.5" customHeight="1" x14ac:dyDescent="0.25">
      <c r="B45" s="83"/>
      <c r="C45" s="37"/>
    </row>
    <row r="46" spans="1:11" ht="7.5" customHeight="1" x14ac:dyDescent="0.25">
      <c r="B46" s="84"/>
    </row>
    <row r="47" spans="1:11" x14ac:dyDescent="0.25">
      <c r="B47" s="42" t="s">
        <v>9</v>
      </c>
      <c r="C47" s="23">
        <f>SUM('01'!F8:F38)</f>
        <v>0</v>
      </c>
    </row>
    <row r="48" spans="1:11" x14ac:dyDescent="0.25">
      <c r="B48" s="42" t="s">
        <v>10</v>
      </c>
      <c r="C48" s="23">
        <f>'01'!F39-'01'!F6</f>
        <v>0</v>
      </c>
    </row>
    <row r="49" spans="2:3" x14ac:dyDescent="0.25">
      <c r="B49" s="73" t="s">
        <v>11</v>
      </c>
      <c r="C49" s="24">
        <f>'01'!F39</f>
        <v>0</v>
      </c>
    </row>
    <row r="50" spans="2:3" x14ac:dyDescent="0.25">
      <c r="B50" s="82" t="s">
        <v>41</v>
      </c>
      <c r="C50" s="51">
        <f>+I7</f>
        <v>0</v>
      </c>
    </row>
    <row r="51" spans="2:3" x14ac:dyDescent="0.25">
      <c r="B51" s="82" t="s">
        <v>37</v>
      </c>
      <c r="C51" s="43">
        <f>+C50</f>
        <v>0</v>
      </c>
    </row>
    <row r="52" spans="2:3" x14ac:dyDescent="0.25">
      <c r="B52" s="85" t="s">
        <v>25</v>
      </c>
      <c r="C52" s="18"/>
    </row>
    <row r="53" spans="2:3" ht="3.75" customHeight="1" x14ac:dyDescent="0.25">
      <c r="B53" s="84"/>
      <c r="C53" s="2"/>
    </row>
    <row r="54" spans="2:3" x14ac:dyDescent="0.25">
      <c r="B54" s="42" t="s">
        <v>12</v>
      </c>
      <c r="C54" s="38">
        <f>C47-C52+C51</f>
        <v>0</v>
      </c>
    </row>
    <row r="55" spans="2:3" x14ac:dyDescent="0.25">
      <c r="B55" s="42" t="s">
        <v>13</v>
      </c>
      <c r="C55" s="38">
        <f>+C48+C50-C52</f>
        <v>0</v>
      </c>
    </row>
    <row r="56" spans="2:3" x14ac:dyDescent="0.25">
      <c r="B56" s="42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42" t="s">
        <v>15</v>
      </c>
      <c r="C59" s="20" t="e">
        <f>C55/C43*100</f>
        <v>#DIV/0!</v>
      </c>
    </row>
    <row r="60" spans="2:3" outlineLevel="1" x14ac:dyDescent="0.25">
      <c r="B60" s="42" t="s">
        <v>16</v>
      </c>
      <c r="C60" s="20" t="e">
        <f>C56/C44*100</f>
        <v>#DIV/0!</v>
      </c>
    </row>
    <row r="61" spans="2:3" ht="4.5" customHeight="1" x14ac:dyDescent="0.25">
      <c r="B61" s="84"/>
      <c r="C61" s="17"/>
    </row>
    <row r="62" spans="2:3" x14ac:dyDescent="0.25">
      <c r="B62" s="79" t="s">
        <v>52</v>
      </c>
      <c r="C62" s="25" t="e">
        <f>+(G39-G7)/(F39-F7)</f>
        <v>#DIV/0!</v>
      </c>
    </row>
    <row r="63" spans="2:3" outlineLevel="1" x14ac:dyDescent="0.25">
      <c r="B63" s="42" t="s">
        <v>17</v>
      </c>
      <c r="C63" s="25">
        <f>'01'!D39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42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42" t="s">
        <v>27</v>
      </c>
      <c r="C67" s="20" t="e">
        <f>+C65-C66</f>
        <v>#DIV/0!</v>
      </c>
    </row>
    <row r="68" spans="2:4" outlineLevel="1" x14ac:dyDescent="0.25">
      <c r="B68" s="33"/>
    </row>
    <row r="69" spans="2:4" outlineLevel="1" x14ac:dyDescent="0.25"/>
    <row r="70" spans="2:4" outlineLevel="1" x14ac:dyDescent="0.25">
      <c r="B70" s="4" t="s">
        <v>31</v>
      </c>
      <c r="C70" s="87">
        <v>6.7</v>
      </c>
      <c r="D70" s="86" t="s">
        <v>54</v>
      </c>
    </row>
    <row r="71" spans="2:4" x14ac:dyDescent="0.25">
      <c r="B71" s="4"/>
    </row>
  </sheetData>
  <mergeCells count="2">
    <mergeCell ref="A1:F1"/>
    <mergeCell ref="F3:G3"/>
  </mergeCells>
  <phoneticPr fontId="6" type="noConversion"/>
  <conditionalFormatting sqref="A8:A38">
    <cfRule type="expression" dxfId="11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2E2E-7DC2-49F9-87D0-658B4C60F40B}">
  <sheetPr>
    <pageSetUpPr fitToPage="1"/>
  </sheetPr>
  <dimension ref="A1:K70"/>
  <sheetViews>
    <sheetView topLeftCell="A35" workbookViewId="0">
      <selection activeCell="D64" sqref="D64:D65"/>
    </sheetView>
  </sheetViews>
  <sheetFormatPr defaultRowHeight="13.2" outlineLevelRow="1" outlineLevelCol="1" x14ac:dyDescent="0.25"/>
  <cols>
    <col min="1" max="1" width="10.4414062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IF('01'!D2=12,1,'01'!D2+1)</f>
        <v>2</v>
      </c>
      <c r="E2" s="3" t="s">
        <v>44</v>
      </c>
      <c r="F2" s="92">
        <f>+IF(D2=1,'01'!F2+1,'01'!F2)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9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+'01'!E39</f>
        <v>0</v>
      </c>
      <c r="F7" s="59">
        <f>+'01'!F39</f>
        <v>0</v>
      </c>
      <c r="G7" s="46">
        <f>+'01'!G39</f>
        <v>0</v>
      </c>
      <c r="H7" s="60"/>
      <c r="I7" s="62">
        <f>+C50</f>
        <v>0</v>
      </c>
      <c r="J7" s="22"/>
      <c r="K7" s="3"/>
    </row>
    <row r="8" spans="1:11" x14ac:dyDescent="0.25">
      <c r="A8" s="56">
        <f>DATE(F2,D2,1)</f>
        <v>46054</v>
      </c>
      <c r="B8" s="69"/>
      <c r="C8" s="15"/>
      <c r="D8" s="15"/>
      <c r="E8" s="21">
        <f t="shared" ref="E8:E35" si="0">E7+C8+D8</f>
        <v>0</v>
      </c>
      <c r="F8" s="16"/>
      <c r="G8" s="45"/>
      <c r="H8" s="48">
        <f>(C8+D8)/100*'01'!$C$70</f>
        <v>0</v>
      </c>
      <c r="I8" s="39">
        <f t="shared" ref="I8:I37" si="1">I7-H8+F8</f>
        <v>0</v>
      </c>
      <c r="J8" s="54"/>
      <c r="K8" s="3"/>
    </row>
    <row r="9" spans="1:11" x14ac:dyDescent="0.25">
      <c r="A9" s="56">
        <f t="shared" ref="A9:A35" si="2">+A8+1</f>
        <v>46055</v>
      </c>
      <c r="B9" s="69"/>
      <c r="C9" s="15"/>
      <c r="D9" s="15"/>
      <c r="E9" s="21">
        <f t="shared" si="0"/>
        <v>0</v>
      </c>
      <c r="F9" s="16"/>
      <c r="G9" s="45"/>
      <c r="H9" s="48">
        <f>(C9+D9)/100*'01'!$C$70</f>
        <v>0</v>
      </c>
      <c r="I9" s="39">
        <f t="shared" si="1"/>
        <v>0</v>
      </c>
      <c r="J9" s="54"/>
      <c r="K9" s="3"/>
    </row>
    <row r="10" spans="1:11" x14ac:dyDescent="0.25">
      <c r="A10" s="55">
        <f t="shared" si="2"/>
        <v>46056</v>
      </c>
      <c r="B10" s="14"/>
      <c r="C10" s="15"/>
      <c r="D10" s="15"/>
      <c r="E10" s="21">
        <f t="shared" si="0"/>
        <v>0</v>
      </c>
      <c r="F10" s="16"/>
      <c r="G10" s="45"/>
      <c r="H10" s="48">
        <f>(C10+D10)/100*'01'!$C$70</f>
        <v>0</v>
      </c>
      <c r="I10" s="39">
        <f t="shared" si="1"/>
        <v>0</v>
      </c>
      <c r="J10" s="54"/>
      <c r="K10" s="3"/>
    </row>
    <row r="11" spans="1:11" x14ac:dyDescent="0.25">
      <c r="A11" s="55">
        <f t="shared" si="2"/>
        <v>46057</v>
      </c>
      <c r="B11" s="14"/>
      <c r="C11" s="15"/>
      <c r="D11" s="15"/>
      <c r="E11" s="21">
        <f t="shared" si="0"/>
        <v>0</v>
      </c>
      <c r="F11" s="16"/>
      <c r="G11" s="45"/>
      <c r="H11" s="48">
        <f>(C11+D11)/100*'01'!$C$70</f>
        <v>0</v>
      </c>
      <c r="I11" s="39">
        <f t="shared" si="1"/>
        <v>0</v>
      </c>
      <c r="J11" s="54"/>
      <c r="K11" s="3"/>
    </row>
    <row r="12" spans="1:11" x14ac:dyDescent="0.25">
      <c r="A12" s="55">
        <f t="shared" si="2"/>
        <v>46058</v>
      </c>
      <c r="B12" s="14"/>
      <c r="C12" s="15"/>
      <c r="D12" s="15"/>
      <c r="E12" s="21">
        <f t="shared" si="0"/>
        <v>0</v>
      </c>
      <c r="F12" s="16"/>
      <c r="G12" s="45"/>
      <c r="H12" s="48">
        <f>(C12+D12)/100*'01'!$C$70</f>
        <v>0</v>
      </c>
      <c r="I12" s="39">
        <f t="shared" si="1"/>
        <v>0</v>
      </c>
      <c r="J12" s="54"/>
      <c r="K12" s="3"/>
    </row>
    <row r="13" spans="1:11" x14ac:dyDescent="0.25">
      <c r="A13" s="55">
        <f t="shared" si="2"/>
        <v>46059</v>
      </c>
      <c r="B13" s="14"/>
      <c r="C13" s="15"/>
      <c r="D13" s="15"/>
      <c r="E13" s="21">
        <f t="shared" si="0"/>
        <v>0</v>
      </c>
      <c r="F13" s="16"/>
      <c r="G13" s="45"/>
      <c r="H13" s="48">
        <f>(C13+D13)/100*'01'!$C$70</f>
        <v>0</v>
      </c>
      <c r="I13" s="39">
        <f t="shared" si="1"/>
        <v>0</v>
      </c>
      <c r="J13" s="54"/>
      <c r="K13" s="3"/>
    </row>
    <row r="14" spans="1:11" x14ac:dyDescent="0.25">
      <c r="A14" s="55">
        <f t="shared" si="2"/>
        <v>46060</v>
      </c>
      <c r="B14" s="14"/>
      <c r="C14" s="15"/>
      <c r="D14" s="15"/>
      <c r="E14" s="21">
        <f t="shared" si="0"/>
        <v>0</v>
      </c>
      <c r="F14" s="16"/>
      <c r="G14" s="45"/>
      <c r="H14" s="48">
        <f>(C14+D14)/100*'01'!$C$70</f>
        <v>0</v>
      </c>
      <c r="I14" s="39">
        <f t="shared" si="1"/>
        <v>0</v>
      </c>
      <c r="J14" s="54"/>
      <c r="K14" s="3"/>
    </row>
    <row r="15" spans="1:11" x14ac:dyDescent="0.25">
      <c r="A15" s="55">
        <f t="shared" si="2"/>
        <v>46061</v>
      </c>
      <c r="B15" s="69"/>
      <c r="C15" s="15"/>
      <c r="D15" s="15"/>
      <c r="E15" s="21">
        <f t="shared" si="0"/>
        <v>0</v>
      </c>
      <c r="F15" s="16"/>
      <c r="G15" s="45"/>
      <c r="H15" s="48">
        <f>(C15+D15)/100*'01'!$C$70</f>
        <v>0</v>
      </c>
      <c r="I15" s="39">
        <f t="shared" si="1"/>
        <v>0</v>
      </c>
      <c r="J15" s="54"/>
      <c r="K15" s="3"/>
    </row>
    <row r="16" spans="1:11" x14ac:dyDescent="0.25">
      <c r="A16" s="55">
        <f t="shared" si="2"/>
        <v>46062</v>
      </c>
      <c r="B16" s="69"/>
      <c r="C16" s="15"/>
      <c r="D16" s="15"/>
      <c r="E16" s="21">
        <f t="shared" si="0"/>
        <v>0</v>
      </c>
      <c r="F16" s="16"/>
      <c r="G16" s="45"/>
      <c r="H16" s="48">
        <f>(C16+D16)/100*'01'!$C$70</f>
        <v>0</v>
      </c>
      <c r="I16" s="39">
        <f t="shared" si="1"/>
        <v>0</v>
      </c>
      <c r="J16" s="54"/>
      <c r="K16" s="3"/>
    </row>
    <row r="17" spans="1:11" x14ac:dyDescent="0.25">
      <c r="A17" s="55">
        <f t="shared" si="2"/>
        <v>46063</v>
      </c>
      <c r="B17" s="14"/>
      <c r="C17" s="15"/>
      <c r="D17" s="15"/>
      <c r="E17" s="21">
        <f t="shared" si="0"/>
        <v>0</v>
      </c>
      <c r="F17" s="16"/>
      <c r="G17" s="45"/>
      <c r="H17" s="48">
        <f>(C17+D17)/100*'01'!$C$70</f>
        <v>0</v>
      </c>
      <c r="I17" s="39">
        <f t="shared" si="1"/>
        <v>0</v>
      </c>
      <c r="J17" s="54"/>
      <c r="K17" s="3"/>
    </row>
    <row r="18" spans="1:11" x14ac:dyDescent="0.25">
      <c r="A18" s="55">
        <f t="shared" si="2"/>
        <v>46064</v>
      </c>
      <c r="B18" s="14"/>
      <c r="C18" s="15"/>
      <c r="D18" s="15"/>
      <c r="E18" s="21">
        <f t="shared" si="0"/>
        <v>0</v>
      </c>
      <c r="F18" s="16"/>
      <c r="G18" s="45"/>
      <c r="H18" s="48">
        <f>(C18+D18)/100*'01'!$C$70</f>
        <v>0</v>
      </c>
      <c r="I18" s="39">
        <f t="shared" si="1"/>
        <v>0</v>
      </c>
      <c r="J18" s="54"/>
      <c r="K18" s="3"/>
    </row>
    <row r="19" spans="1:11" x14ac:dyDescent="0.25">
      <c r="A19" s="55">
        <f t="shared" si="2"/>
        <v>46065</v>
      </c>
      <c r="B19" s="19"/>
      <c r="C19" s="15"/>
      <c r="D19" s="15"/>
      <c r="E19" s="21">
        <f t="shared" si="0"/>
        <v>0</v>
      </c>
      <c r="F19" s="16"/>
      <c r="G19" s="45"/>
      <c r="H19" s="48">
        <f>(C19+D19)/100*'01'!$C$70</f>
        <v>0</v>
      </c>
      <c r="I19" s="39">
        <f t="shared" si="1"/>
        <v>0</v>
      </c>
      <c r="J19" s="54"/>
      <c r="K19" s="3"/>
    </row>
    <row r="20" spans="1:11" x14ac:dyDescent="0.25">
      <c r="A20" s="55">
        <f t="shared" si="2"/>
        <v>46066</v>
      </c>
      <c r="B20" s="69"/>
      <c r="C20" s="15"/>
      <c r="D20" s="15"/>
      <c r="E20" s="21">
        <f t="shared" si="0"/>
        <v>0</v>
      </c>
      <c r="F20" s="16"/>
      <c r="G20" s="45"/>
      <c r="H20" s="48">
        <f>(C20+D20)/100*'01'!$C$70</f>
        <v>0</v>
      </c>
      <c r="I20" s="39">
        <f t="shared" si="1"/>
        <v>0</v>
      </c>
      <c r="J20" s="54"/>
      <c r="K20" s="3"/>
    </row>
    <row r="21" spans="1:11" x14ac:dyDescent="0.25">
      <c r="A21" s="55">
        <f t="shared" si="2"/>
        <v>46067</v>
      </c>
      <c r="B21" s="69"/>
      <c r="C21" s="15"/>
      <c r="D21" s="15"/>
      <c r="E21" s="21">
        <f t="shared" si="0"/>
        <v>0</v>
      </c>
      <c r="F21" s="16"/>
      <c r="G21" s="45"/>
      <c r="H21" s="48">
        <f>(C21+D21)/100*'01'!$C$70</f>
        <v>0</v>
      </c>
      <c r="I21" s="39">
        <f t="shared" si="1"/>
        <v>0</v>
      </c>
      <c r="J21" s="54"/>
      <c r="K21" s="3"/>
    </row>
    <row r="22" spans="1:11" x14ac:dyDescent="0.25">
      <c r="A22" s="55">
        <f t="shared" si="2"/>
        <v>46068</v>
      </c>
      <c r="B22" s="69"/>
      <c r="C22" s="15"/>
      <c r="D22" s="15"/>
      <c r="E22" s="21">
        <f t="shared" si="0"/>
        <v>0</v>
      </c>
      <c r="F22" s="16"/>
      <c r="G22" s="45"/>
      <c r="H22" s="48">
        <f>(C22+D22)/100*'01'!$C$70</f>
        <v>0</v>
      </c>
      <c r="I22" s="39">
        <f t="shared" si="1"/>
        <v>0</v>
      </c>
      <c r="J22" s="54"/>
      <c r="K22" s="3"/>
    </row>
    <row r="23" spans="1:11" x14ac:dyDescent="0.25">
      <c r="A23" s="55">
        <f t="shared" si="2"/>
        <v>46069</v>
      </c>
      <c r="B23" s="69"/>
      <c r="C23" s="15"/>
      <c r="D23" s="15"/>
      <c r="E23" s="21">
        <f t="shared" si="0"/>
        <v>0</v>
      </c>
      <c r="F23" s="16"/>
      <c r="G23" s="45"/>
      <c r="H23" s="48">
        <f>(C23+D23)/100*'01'!$C$70</f>
        <v>0</v>
      </c>
      <c r="I23" s="39">
        <f t="shared" si="1"/>
        <v>0</v>
      </c>
      <c r="J23" s="54"/>
      <c r="K23" s="3"/>
    </row>
    <row r="24" spans="1:11" x14ac:dyDescent="0.25">
      <c r="A24" s="55">
        <f t="shared" si="2"/>
        <v>46070</v>
      </c>
      <c r="B24" s="69"/>
      <c r="C24" s="15"/>
      <c r="D24" s="15"/>
      <c r="E24" s="21">
        <f t="shared" si="0"/>
        <v>0</v>
      </c>
      <c r="F24" s="16"/>
      <c r="G24" s="45"/>
      <c r="H24" s="48">
        <f>(C24+D24)/100*'01'!$C$70</f>
        <v>0</v>
      </c>
      <c r="I24" s="39">
        <f t="shared" si="1"/>
        <v>0</v>
      </c>
      <c r="J24" s="54"/>
      <c r="K24" s="3"/>
    </row>
    <row r="25" spans="1:11" x14ac:dyDescent="0.25">
      <c r="A25" s="55">
        <f t="shared" si="2"/>
        <v>46071</v>
      </c>
      <c r="B25" s="14"/>
      <c r="C25" s="15"/>
      <c r="D25" s="15"/>
      <c r="E25" s="21">
        <f t="shared" si="0"/>
        <v>0</v>
      </c>
      <c r="F25" s="16"/>
      <c r="G25" s="45"/>
      <c r="H25" s="48">
        <f>(C25+D25)/100*'01'!$C$70</f>
        <v>0</v>
      </c>
      <c r="I25" s="39">
        <f t="shared" si="1"/>
        <v>0</v>
      </c>
      <c r="J25" s="54"/>
      <c r="K25" s="3"/>
    </row>
    <row r="26" spans="1:11" x14ac:dyDescent="0.25">
      <c r="A26" s="55">
        <f t="shared" si="2"/>
        <v>46072</v>
      </c>
      <c r="B26" s="14"/>
      <c r="C26" s="15"/>
      <c r="D26" s="15"/>
      <c r="E26" s="21">
        <f t="shared" si="0"/>
        <v>0</v>
      </c>
      <c r="F26" s="16"/>
      <c r="G26" s="45"/>
      <c r="H26" s="48">
        <f>(C26+D26)/100*'01'!$C$70</f>
        <v>0</v>
      </c>
      <c r="I26" s="39">
        <f t="shared" si="1"/>
        <v>0</v>
      </c>
      <c r="J26" s="54"/>
      <c r="K26" s="3"/>
    </row>
    <row r="27" spans="1:11" x14ac:dyDescent="0.25">
      <c r="A27" s="55">
        <f t="shared" si="2"/>
        <v>46073</v>
      </c>
      <c r="B27" s="14"/>
      <c r="C27" s="15"/>
      <c r="D27" s="15"/>
      <c r="E27" s="21">
        <f t="shared" si="0"/>
        <v>0</v>
      </c>
      <c r="F27" s="16"/>
      <c r="G27" s="45"/>
      <c r="H27" s="48">
        <f>(C27+D27)/100*'01'!$C$70</f>
        <v>0</v>
      </c>
      <c r="I27" s="39">
        <f t="shared" si="1"/>
        <v>0</v>
      </c>
      <c r="J27" s="54"/>
      <c r="K27" s="3"/>
    </row>
    <row r="28" spans="1:11" x14ac:dyDescent="0.25">
      <c r="A28" s="55">
        <f t="shared" si="2"/>
        <v>46074</v>
      </c>
      <c r="B28" s="69"/>
      <c r="C28" s="15"/>
      <c r="D28" s="15"/>
      <c r="E28" s="21">
        <f t="shared" si="0"/>
        <v>0</v>
      </c>
      <c r="F28" s="16"/>
      <c r="G28" s="45"/>
      <c r="H28" s="48">
        <f>(C28+D28)/100*'01'!$C$70</f>
        <v>0</v>
      </c>
      <c r="I28" s="39">
        <f t="shared" si="1"/>
        <v>0</v>
      </c>
      <c r="J28" s="54"/>
      <c r="K28" s="3"/>
    </row>
    <row r="29" spans="1:11" x14ac:dyDescent="0.25">
      <c r="A29" s="55">
        <f t="shared" si="2"/>
        <v>46075</v>
      </c>
      <c r="B29" s="69"/>
      <c r="C29" s="15"/>
      <c r="D29" s="15"/>
      <c r="E29" s="21">
        <f t="shared" si="0"/>
        <v>0</v>
      </c>
      <c r="F29" s="16"/>
      <c r="G29" s="45"/>
      <c r="H29" s="48">
        <f>(C29+D29)/100*'01'!$C$70</f>
        <v>0</v>
      </c>
      <c r="I29" s="39">
        <f t="shared" si="1"/>
        <v>0</v>
      </c>
      <c r="J29" s="54"/>
      <c r="K29" s="3"/>
    </row>
    <row r="30" spans="1:11" x14ac:dyDescent="0.25">
      <c r="A30" s="55">
        <f t="shared" si="2"/>
        <v>46076</v>
      </c>
      <c r="B30" s="69"/>
      <c r="C30" s="15"/>
      <c r="D30" s="15"/>
      <c r="E30" s="21">
        <f t="shared" si="0"/>
        <v>0</v>
      </c>
      <c r="F30" s="16"/>
      <c r="G30" s="45"/>
      <c r="H30" s="48">
        <f>(C30+D30)/100*'01'!$C$70</f>
        <v>0</v>
      </c>
      <c r="I30" s="39">
        <f t="shared" si="1"/>
        <v>0</v>
      </c>
      <c r="J30" s="54"/>
      <c r="K30" s="3"/>
    </row>
    <row r="31" spans="1:11" x14ac:dyDescent="0.25">
      <c r="A31" s="55">
        <f t="shared" si="2"/>
        <v>46077</v>
      </c>
      <c r="B31" s="69"/>
      <c r="C31" s="15"/>
      <c r="D31" s="15"/>
      <c r="E31" s="21">
        <f t="shared" si="0"/>
        <v>0</v>
      </c>
      <c r="F31" s="16"/>
      <c r="G31" s="45"/>
      <c r="H31" s="48">
        <f>(C31+D31)/100*'01'!$C$70</f>
        <v>0</v>
      </c>
      <c r="I31" s="39">
        <f t="shared" si="1"/>
        <v>0</v>
      </c>
      <c r="J31" s="54"/>
      <c r="K31" s="3"/>
    </row>
    <row r="32" spans="1:11" x14ac:dyDescent="0.25">
      <c r="A32" s="55">
        <f t="shared" si="2"/>
        <v>46078</v>
      </c>
      <c r="B32" s="14"/>
      <c r="C32" s="15"/>
      <c r="D32" s="15"/>
      <c r="E32" s="21">
        <f t="shared" si="0"/>
        <v>0</v>
      </c>
      <c r="F32" s="16"/>
      <c r="G32" s="45"/>
      <c r="H32" s="48">
        <f>(C32+D32)/100*'01'!$C$70</f>
        <v>0</v>
      </c>
      <c r="I32" s="39">
        <f t="shared" si="1"/>
        <v>0</v>
      </c>
      <c r="J32" s="54"/>
      <c r="K32" s="3"/>
    </row>
    <row r="33" spans="1:11" x14ac:dyDescent="0.25">
      <c r="A33" s="55">
        <f t="shared" si="2"/>
        <v>46079</v>
      </c>
      <c r="B33" s="14"/>
      <c r="C33" s="15"/>
      <c r="D33" s="15"/>
      <c r="E33" s="21">
        <f t="shared" si="0"/>
        <v>0</v>
      </c>
      <c r="F33" s="16"/>
      <c r="G33" s="45"/>
      <c r="H33" s="48">
        <f>(C33+D33)/100*'01'!$C$70</f>
        <v>0</v>
      </c>
      <c r="I33" s="39">
        <f t="shared" si="1"/>
        <v>0</v>
      </c>
      <c r="J33" s="54"/>
      <c r="K33" s="3"/>
    </row>
    <row r="34" spans="1:11" x14ac:dyDescent="0.25">
      <c r="A34" s="55">
        <f t="shared" si="2"/>
        <v>46080</v>
      </c>
      <c r="B34" s="14"/>
      <c r="C34" s="15"/>
      <c r="D34" s="15"/>
      <c r="E34" s="21">
        <f t="shared" si="0"/>
        <v>0</v>
      </c>
      <c r="F34" s="16"/>
      <c r="G34" s="45"/>
      <c r="H34" s="48">
        <f>(C34+D34)/100*'01'!$C$70</f>
        <v>0</v>
      </c>
      <c r="I34" s="39">
        <f t="shared" si="1"/>
        <v>0</v>
      </c>
      <c r="J34" s="54"/>
      <c r="K34" s="3"/>
    </row>
    <row r="35" spans="1:11" x14ac:dyDescent="0.25">
      <c r="A35" s="55">
        <f t="shared" si="2"/>
        <v>46081</v>
      </c>
      <c r="B35" s="69"/>
      <c r="C35" s="15"/>
      <c r="D35" s="15"/>
      <c r="E35" s="21">
        <f t="shared" si="0"/>
        <v>0</v>
      </c>
      <c r="F35" s="16"/>
      <c r="G35" s="45"/>
      <c r="H35" s="48">
        <f>(C35+D35)/100*'01'!$C$70</f>
        <v>0</v>
      </c>
      <c r="I35" s="39">
        <f t="shared" si="1"/>
        <v>0</v>
      </c>
      <c r="J35" s="54"/>
      <c r="K35" s="3"/>
    </row>
    <row r="36" spans="1:11" hidden="1" outlineLevel="1" x14ac:dyDescent="0.25">
      <c r="A36" s="55"/>
      <c r="B36" s="14"/>
      <c r="C36" s="15"/>
      <c r="D36" s="15"/>
      <c r="E36" s="21" t="e">
        <f>#REF!+C36+D36</f>
        <v>#REF!</v>
      </c>
      <c r="F36" s="16"/>
      <c r="G36" s="45"/>
      <c r="H36" s="31">
        <f>(C36+D36)/100*'01'!$C$70</f>
        <v>0</v>
      </c>
      <c r="I36" s="20" t="e">
        <f>#REF!-H36+F36</f>
        <v>#REF!</v>
      </c>
      <c r="J36" s="54"/>
      <c r="K36" s="3"/>
    </row>
    <row r="37" spans="1:11" hidden="1" outlineLevel="1" x14ac:dyDescent="0.25">
      <c r="A37" s="55"/>
      <c r="B37" s="14"/>
      <c r="C37" s="15"/>
      <c r="D37" s="15"/>
      <c r="E37" s="21" t="e">
        <f>E36+C37+D37</f>
        <v>#REF!</v>
      </c>
      <c r="F37" s="16"/>
      <c r="G37" s="45"/>
      <c r="H37" s="31">
        <f>(C37+D37)/100*'01'!$C$70</f>
        <v>0</v>
      </c>
      <c r="I37" s="20" t="e">
        <f t="shared" si="1"/>
        <v>#REF!</v>
      </c>
      <c r="J37" s="54"/>
      <c r="K37" s="3"/>
    </row>
    <row r="38" spans="1:11" collapsed="1" x14ac:dyDescent="0.25">
      <c r="A38" s="57" t="s">
        <v>2</v>
      </c>
      <c r="B38" s="28"/>
      <c r="C38" s="27">
        <f>SUM(C8:C37)</f>
        <v>0</v>
      </c>
      <c r="D38" s="27">
        <f>SUM(D8:D37)</f>
        <v>0</v>
      </c>
      <c r="E38" s="27">
        <f>E7+C38+D38</f>
        <v>0</v>
      </c>
      <c r="F38" s="29">
        <f>SUM(F7:F37)</f>
        <v>0</v>
      </c>
      <c r="G38" s="44">
        <f>SUM(G7:G37)</f>
        <v>0</v>
      </c>
      <c r="H38" s="9"/>
    </row>
    <row r="39" spans="1:11" s="4" customFormat="1" ht="6" customHeight="1" x14ac:dyDescent="0.25">
      <c r="A39" s="12"/>
      <c r="B39"/>
      <c r="C39" s="9"/>
      <c r="D39" s="9"/>
      <c r="E39" s="9"/>
      <c r="F39" s="9"/>
      <c r="G39" s="9"/>
      <c r="H39" s="11"/>
    </row>
    <row r="40" spans="1:11" ht="6" customHeight="1" x14ac:dyDescent="0.25">
      <c r="A40" s="12"/>
      <c r="B40" s="41"/>
      <c r="D40" s="9"/>
      <c r="E40" s="9"/>
      <c r="F40" s="9"/>
      <c r="G40" s="9"/>
      <c r="H40" s="9"/>
    </row>
    <row r="41" spans="1:11" x14ac:dyDescent="0.25">
      <c r="B41" s="73" t="s">
        <v>6</v>
      </c>
      <c r="C41" s="22">
        <f>'02'!C38+'02'!D38</f>
        <v>0</v>
      </c>
      <c r="H41" s="9"/>
    </row>
    <row r="42" spans="1:11" x14ac:dyDescent="0.25">
      <c r="B42" s="73" t="s">
        <v>7</v>
      </c>
      <c r="C42" s="22">
        <f>'02'!E38-'02'!E6</f>
        <v>0</v>
      </c>
    </row>
    <row r="43" spans="1:11" hidden="1" x14ac:dyDescent="0.25">
      <c r="B43" s="73" t="s">
        <v>8</v>
      </c>
      <c r="C43" s="22">
        <f>'02'!E38</f>
        <v>0</v>
      </c>
    </row>
    <row r="44" spans="1:11" ht="7.5" customHeight="1" x14ac:dyDescent="0.25">
      <c r="B44" s="80"/>
      <c r="C44" s="37"/>
    </row>
    <row r="45" spans="1:11" ht="7.5" customHeight="1" x14ac:dyDescent="0.25">
      <c r="B45" s="81"/>
    </row>
    <row r="46" spans="1:11" x14ac:dyDescent="0.25">
      <c r="B46" s="73" t="s">
        <v>9</v>
      </c>
      <c r="C46" s="23">
        <f>SUM('02'!F8:F37)</f>
        <v>0</v>
      </c>
    </row>
    <row r="47" spans="1:11" x14ac:dyDescent="0.25">
      <c r="B47" s="73" t="s">
        <v>10</v>
      </c>
      <c r="C47" s="23">
        <f>'02'!F38-'02'!F6</f>
        <v>0</v>
      </c>
    </row>
    <row r="48" spans="1:11" x14ac:dyDescent="0.25">
      <c r="B48" s="73" t="s">
        <v>11</v>
      </c>
      <c r="C48" s="24">
        <f>'02'!F38</f>
        <v>0</v>
      </c>
    </row>
    <row r="49" spans="2:4" x14ac:dyDescent="0.25">
      <c r="B49" s="82" t="s">
        <v>41</v>
      </c>
      <c r="C49" s="24">
        <f>+'01'!C51</f>
        <v>0</v>
      </c>
    </row>
    <row r="50" spans="2:4" x14ac:dyDescent="0.25">
      <c r="B50" s="82" t="s">
        <v>37</v>
      </c>
      <c r="C50" s="62">
        <f>+'01'!C52</f>
        <v>0</v>
      </c>
    </row>
    <row r="51" spans="2:4" x14ac:dyDescent="0.25">
      <c r="B51" s="82" t="s">
        <v>25</v>
      </c>
      <c r="C51" s="18"/>
    </row>
    <row r="52" spans="2:4" ht="3.75" customHeight="1" x14ac:dyDescent="0.25">
      <c r="B52" s="81"/>
      <c r="C52" s="2"/>
    </row>
    <row r="53" spans="2:4" x14ac:dyDescent="0.25">
      <c r="B53" s="73" t="s">
        <v>12</v>
      </c>
      <c r="C53" s="38">
        <f>C46-C51+C50</f>
        <v>0</v>
      </c>
    </row>
    <row r="54" spans="2:4" x14ac:dyDescent="0.25">
      <c r="B54" s="73" t="s">
        <v>13</v>
      </c>
      <c r="C54" s="38">
        <f>+C47+C49-C51</f>
        <v>0</v>
      </c>
    </row>
    <row r="55" spans="2:4" x14ac:dyDescent="0.25">
      <c r="B55" s="73" t="s">
        <v>28</v>
      </c>
      <c r="C55" s="38">
        <f>C48-C51</f>
        <v>0</v>
      </c>
    </row>
    <row r="56" spans="2:4" ht="5.25" customHeight="1" x14ac:dyDescent="0.25">
      <c r="B56" s="81"/>
      <c r="C56" s="2"/>
    </row>
    <row r="57" spans="2:4" x14ac:dyDescent="0.25">
      <c r="B57" s="73" t="s">
        <v>14</v>
      </c>
      <c r="C57" s="20" t="e">
        <f>C53/C41*100</f>
        <v>#DIV/0!</v>
      </c>
    </row>
    <row r="58" spans="2:4" x14ac:dyDescent="0.25">
      <c r="B58" s="73" t="s">
        <v>15</v>
      </c>
      <c r="C58" s="20" t="e">
        <f>C54/C42*100</f>
        <v>#DIV/0!</v>
      </c>
    </row>
    <row r="59" spans="2:4" outlineLevel="1" x14ac:dyDescent="0.25">
      <c r="B59" s="73" t="s">
        <v>16</v>
      </c>
      <c r="C59" s="20" t="e">
        <f>C55/C43*100</f>
        <v>#DIV/0!</v>
      </c>
    </row>
    <row r="60" spans="2:4" ht="4.5" customHeight="1" x14ac:dyDescent="0.25">
      <c r="B60" s="81"/>
      <c r="C60" s="17"/>
    </row>
    <row r="61" spans="2:4" x14ac:dyDescent="0.25">
      <c r="B61" s="78" t="s">
        <v>52</v>
      </c>
      <c r="C61" s="25" t="e">
        <f>+(G38-G7)/(F38-F7)</f>
        <v>#DIV/0!</v>
      </c>
    </row>
    <row r="62" spans="2:4" outlineLevel="1" x14ac:dyDescent="0.25">
      <c r="B62" s="73" t="s">
        <v>17</v>
      </c>
      <c r="C62" s="25">
        <f>'02'!D38</f>
        <v>0</v>
      </c>
    </row>
    <row r="63" spans="2:4" outlineLevel="1" x14ac:dyDescent="0.25">
      <c r="B63" s="73" t="s">
        <v>18</v>
      </c>
      <c r="C63" s="23" t="e">
        <f>C62/100*C57</f>
        <v>#DIV/0!</v>
      </c>
    </row>
    <row r="64" spans="2:4" outlineLevel="1" x14ac:dyDescent="0.25">
      <c r="B64" s="77" t="s">
        <v>46</v>
      </c>
      <c r="C64" s="20" t="e">
        <f>C63*C61</f>
        <v>#DIV/0!</v>
      </c>
      <c r="D64" s="89">
        <v>1.23</v>
      </c>
    </row>
    <row r="65" spans="2:4" outlineLevel="1" x14ac:dyDescent="0.25">
      <c r="B65" s="73" t="s">
        <v>19</v>
      </c>
      <c r="C65" s="20" t="e">
        <f>+C64/D64*D65</f>
        <v>#DIV/0!</v>
      </c>
      <c r="D65" s="89">
        <v>0.23</v>
      </c>
    </row>
    <row r="66" spans="2:4" outlineLevel="1" x14ac:dyDescent="0.25">
      <c r="B66" s="73" t="s">
        <v>27</v>
      </c>
      <c r="C66" s="20" t="e">
        <f>+C64-C65</f>
        <v>#DIV/0!</v>
      </c>
    </row>
    <row r="67" spans="2:4" outlineLevel="1" x14ac:dyDescent="0.25">
      <c r="B67" s="41"/>
    </row>
    <row r="68" spans="2:4" outlineLevel="1" x14ac:dyDescent="0.25">
      <c r="B68" s="41"/>
    </row>
    <row r="69" spans="2:4" outlineLevel="1" x14ac:dyDescent="0.25">
      <c r="B69" s="4" t="s">
        <v>31</v>
      </c>
      <c r="C69" s="88">
        <f>+'01'!C70</f>
        <v>6.7</v>
      </c>
      <c r="D69" t="s">
        <v>54</v>
      </c>
    </row>
    <row r="70" spans="2:4" x14ac:dyDescent="0.25">
      <c r="B70" s="4" t="s">
        <v>53</v>
      </c>
    </row>
  </sheetData>
  <mergeCells count="2">
    <mergeCell ref="A1:F1"/>
    <mergeCell ref="F3:G3"/>
  </mergeCells>
  <phoneticPr fontId="6" type="noConversion"/>
  <conditionalFormatting sqref="A8:A35">
    <cfRule type="expression" dxfId="10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1D01-B360-4657-80FC-DDC8B5926498}">
  <sheetPr>
    <pageSetUpPr fitToPage="1"/>
  </sheetPr>
  <dimension ref="A1:K71"/>
  <sheetViews>
    <sheetView topLeftCell="A47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IF('02'!D2=12,1,'02'!D2+1)</f>
        <v>3</v>
      </c>
      <c r="E2" s="3" t="s">
        <v>44</v>
      </c>
      <c r="F2" s="92">
        <f>+IF(D2=1,'01'!F2+1,'02'!F2)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+'02'!E38</f>
        <v>0</v>
      </c>
      <c r="F7" s="58">
        <f>+'02'!F38</f>
        <v>0</v>
      </c>
      <c r="G7" s="46">
        <f>+'02'!G38</f>
        <v>0</v>
      </c>
      <c r="H7" s="60"/>
      <c r="I7" s="62">
        <f>+C51</f>
        <v>0</v>
      </c>
      <c r="J7" s="22"/>
      <c r="K7" s="3"/>
    </row>
    <row r="8" spans="1:11" x14ac:dyDescent="0.25">
      <c r="A8" s="56">
        <f>DATE(F2,D2,1)</f>
        <v>46082</v>
      </c>
      <c r="B8" s="69"/>
      <c r="C8" s="15"/>
      <c r="D8" s="15"/>
      <c r="E8" s="21">
        <f t="shared" ref="E8:E38" si="0">E7+C8+D8</f>
        <v>0</v>
      </c>
      <c r="F8" s="16"/>
      <c r="G8" s="45"/>
      <c r="H8" s="31">
        <f>(C8+D8)/100*'03'!$C$70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46083</v>
      </c>
      <c r="B9" s="69"/>
      <c r="C9" s="15"/>
      <c r="D9" s="15"/>
      <c r="E9" s="21">
        <f t="shared" si="0"/>
        <v>0</v>
      </c>
      <c r="F9" s="16"/>
      <c r="G9" s="45"/>
      <c r="H9" s="31">
        <f>(C9+D9)/100*'03'!$C$70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46084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(C10+D10)/100*'03'!$C$70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46085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(C11+D11)/100*'03'!$C$70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46086</v>
      </c>
      <c r="B12" s="69"/>
      <c r="C12" s="15"/>
      <c r="D12" s="15"/>
      <c r="E12" s="21">
        <f t="shared" si="0"/>
        <v>0</v>
      </c>
      <c r="F12" s="16"/>
      <c r="G12" s="45"/>
      <c r="H12" s="31">
        <f>(C12+D12)/100*'03'!$C$70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46087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(C13+D13)/100*'03'!$C$70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46088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(C14+D14)/100*'03'!$C$70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46089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(C15+D15)/100*'03'!$C$70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46090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(C16+D16)/100*'03'!$C$70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46091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(C17+D17)/100*'03'!$C$70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46092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(C18+D18)/100*'03'!$C$70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46093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(C19+D19)/100*'03'!$C$70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46094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(C20+D20)/100*'03'!$C$70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46095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(C21+D21)/100*'03'!$C$70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46096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(C22+D22)/100*'03'!$C$70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46097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(C23+D23)/100*'03'!$C$70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46098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(C24+D24)/100*'03'!$C$70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46099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(C25+D25)/100*'03'!$C$70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46100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(C26+D26)/100*'03'!$C$70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46101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(C27+D27)/100*'03'!$C$70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46102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(C28+D28)/100*'03'!$C$70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46103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(C29+D29)/100*'03'!$C$70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46104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(C30+D30)/100*'03'!$C$70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46105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(C31+D31)/100*'03'!$C$70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46106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(C32+D32)/100*'03'!$C$70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46107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(C33+D33)/100*'03'!$C$70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46108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(C34+D34)/100*'03'!$C$70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46109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(C35+D35)/100*'03'!$C$70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46110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(C36+D36)/100*'03'!$C$70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46111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(C37+D37)/100*'03'!$C$70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46112</v>
      </c>
      <c r="B38" s="14"/>
      <c r="C38" s="15"/>
      <c r="D38" s="15"/>
      <c r="E38" s="21">
        <f t="shared" si="0"/>
        <v>0</v>
      </c>
      <c r="F38" s="16"/>
      <c r="G38" s="45"/>
      <c r="H38" s="31">
        <f>(C38+D38)/100*'03'!$C$70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'03'!C39+'03'!D39</f>
        <v>0</v>
      </c>
      <c r="H42" s="9"/>
    </row>
    <row r="43" spans="1:11" x14ac:dyDescent="0.25">
      <c r="B43" s="73" t="s">
        <v>7</v>
      </c>
      <c r="C43" s="22">
        <f>'03'!E39-'03'!E6</f>
        <v>0</v>
      </c>
    </row>
    <row r="44" spans="1:11" hidden="1" x14ac:dyDescent="0.25">
      <c r="B44" s="73" t="s">
        <v>8</v>
      </c>
      <c r="C44" s="22">
        <f>'03'!E39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SUM('03'!F8:F38)</f>
        <v>0</v>
      </c>
    </row>
    <row r="48" spans="1:11" x14ac:dyDescent="0.25">
      <c r="B48" s="73" t="s">
        <v>10</v>
      </c>
      <c r="C48" s="23">
        <f>'03'!F39-'03'!F6</f>
        <v>0</v>
      </c>
    </row>
    <row r="49" spans="2:3" x14ac:dyDescent="0.25">
      <c r="B49" s="73" t="s">
        <v>11</v>
      </c>
      <c r="C49" s="24">
        <f>'03'!F39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+'02'!C51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'03'!D39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9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E803-D4EE-47ED-95D4-CA53B2CBB10F}">
  <sheetPr>
    <pageSetUpPr fitToPage="1"/>
  </sheetPr>
  <dimension ref="A1:K71"/>
  <sheetViews>
    <sheetView topLeftCell="A48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IF('03'!D2=12,1,'03'!D2+1)</f>
        <v>4</v>
      </c>
      <c r="E2" s="3" t="s">
        <v>44</v>
      </c>
      <c r="F2" s="92">
        <f>+IF(D2=1,'01'!F2+1,'03'!F2)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+'03'!E39</f>
        <v>0</v>
      </c>
      <c r="F7" s="58">
        <f>+'03'!F39</f>
        <v>0</v>
      </c>
      <c r="G7" s="46">
        <f>+'03'!G39</f>
        <v>0</v>
      </c>
      <c r="H7" s="60"/>
      <c r="I7" s="62">
        <f>+C51</f>
        <v>0</v>
      </c>
      <c r="J7" s="22"/>
      <c r="K7" s="3"/>
    </row>
    <row r="8" spans="1:11" x14ac:dyDescent="0.25">
      <c r="A8" s="56">
        <f>DATE(F2,D2,1)</f>
        <v>46113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(C8+D8)/100*'04'!$C$70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7" si="2">+A8+1</f>
        <v>46114</v>
      </c>
      <c r="B9" s="14"/>
      <c r="C9" s="15"/>
      <c r="D9" s="15"/>
      <c r="E9" s="21">
        <f t="shared" si="0"/>
        <v>0</v>
      </c>
      <c r="F9" s="16"/>
      <c r="G9" s="45"/>
      <c r="H9" s="31">
        <f>(C9+D9)/100*'04'!$C$70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46115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(C10+D10)/100*'04'!$C$70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46116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(C11+D11)/100*'04'!$C$70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46117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(C12+D12)/100*'04'!$C$70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46118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(C13+D13)/100*'04'!$C$70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46119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(C14+D14)/100*'04'!$C$70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46120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(C15+D15)/100*'04'!$C$70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46121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(C16+D16)/100*'04'!$C$70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46122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(C17+D17)/100*'04'!$C$70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46123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(C18+D18)/100*'04'!$C$70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46124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(C19+D19)/100*'04'!$C$70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46125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(C20+D20)/100*'04'!$C$70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46126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(C21+D21)/100*'04'!$C$70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46127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(C22+D22)/100*'04'!$C$70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46128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(C23+D23)/100*'04'!$C$70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46129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(C24+D24)/100*'04'!$C$70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46130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(C25+D25)/100*'04'!$C$70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46131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(C26+D26)/100*'04'!$C$70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46132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(C27+D27)/100*'04'!$C$70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46133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(C28+D28)/100*'04'!$C$70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46134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(C29+D29)/100*'04'!$C$70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46135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(C30+D30)/100*'04'!$C$70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46136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(C31+D31)/100*'04'!$C$70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46137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(C32+D32)/100*'04'!$C$70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46138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(C33+D33)/100*'04'!$C$70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46139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(C34+D34)/100*'04'!$C$70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46140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(C35+D35)/100*'04'!$C$70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46141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(C36+D36)/100*'04'!$C$70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46142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(C37+D37)/100*'04'!$C$70</f>
        <v>0</v>
      </c>
      <c r="I37" s="20">
        <f t="shared" si="1"/>
        <v>0</v>
      </c>
      <c r="J37" s="54"/>
      <c r="K37" s="3"/>
    </row>
    <row r="38" spans="1:11" hidden="1" outlineLevel="1" x14ac:dyDescent="0.25">
      <c r="A38" s="36"/>
      <c r="B38" s="14"/>
      <c r="C38" s="15"/>
      <c r="D38" s="15"/>
      <c r="E38" s="21">
        <f t="shared" si="0"/>
        <v>0</v>
      </c>
      <c r="F38" s="16"/>
      <c r="G38" s="45"/>
      <c r="H38" s="31">
        <f>(C38+D38)/100*'04'!$C$70</f>
        <v>0</v>
      </c>
      <c r="I38" s="20">
        <f t="shared" si="1"/>
        <v>0</v>
      </c>
      <c r="J38" s="54"/>
      <c r="K38" s="3"/>
    </row>
    <row r="39" spans="1:11" collapsed="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'04'!C39+'04'!D39</f>
        <v>0</v>
      </c>
      <c r="H42" s="9"/>
    </row>
    <row r="43" spans="1:11" x14ac:dyDescent="0.25">
      <c r="B43" s="73" t="s">
        <v>7</v>
      </c>
      <c r="C43" s="22">
        <f>'04'!E39-'04'!E6</f>
        <v>0</v>
      </c>
    </row>
    <row r="44" spans="1:11" hidden="1" x14ac:dyDescent="0.25">
      <c r="B44" s="73" t="s">
        <v>8</v>
      </c>
      <c r="C44" s="22">
        <f>'04'!E39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SUM('04'!F8:F38)</f>
        <v>0</v>
      </c>
    </row>
    <row r="48" spans="1:11" x14ac:dyDescent="0.25">
      <c r="B48" s="73" t="s">
        <v>10</v>
      </c>
      <c r="C48" s="23">
        <f>'04'!F39-'04'!F6</f>
        <v>0</v>
      </c>
    </row>
    <row r="49" spans="2:3" x14ac:dyDescent="0.25">
      <c r="B49" s="73" t="s">
        <v>11</v>
      </c>
      <c r="C49" s="24">
        <f>'04'!F39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+'03'!C52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'04'!D39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7">
    <cfRule type="expression" dxfId="8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DBE3-C63C-4335-8D75-D10CB6674817}">
  <sheetPr>
    <pageSetUpPr fitToPage="1"/>
  </sheetPr>
  <dimension ref="A1:K71"/>
  <sheetViews>
    <sheetView topLeftCell="A38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6.664062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IF('04'!D2=12,1,'04'!D2+1)</f>
        <v>5</v>
      </c>
      <c r="E2" s="3" t="s">
        <v>44</v>
      </c>
      <c r="F2" s="92">
        <f>+IF(D2=1,'01'!F2+1,'04'!F2)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+'04'!E39</f>
        <v>0</v>
      </c>
      <c r="F7" s="58">
        <f>+'04'!F39</f>
        <v>0</v>
      </c>
      <c r="G7" s="46">
        <f>+'04'!G39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46143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(C8+D8)/100*'05'!$C$70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46144</v>
      </c>
      <c r="B9" s="14"/>
      <c r="C9" s="15"/>
      <c r="D9" s="15"/>
      <c r="E9" s="21">
        <f t="shared" si="0"/>
        <v>0</v>
      </c>
      <c r="F9" s="16"/>
      <c r="G9" s="45"/>
      <c r="H9" s="31">
        <f>(C9+D9)/100*'05'!$C$70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46145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(C10+D10)/100*'05'!$C$70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46146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(C11+D11)/100*'05'!$C$70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46147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(C12+D12)/100*'05'!$C$70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46148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(C13+D13)/100*'05'!$C$70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46149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(C14+D14)/100*'05'!$C$70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46150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(C15+D15)/100*'05'!$C$70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46151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(C16+D16)/100*'05'!$C$70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46152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(C17+D17)/100*'05'!$C$70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46153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(C18+D18)/100*'05'!$C$70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46154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(C19+D19)/100*'05'!$C$70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46155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(C20+D20)/100*'05'!$C$70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46156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(C21+D21)/100*'05'!$C$70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46157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(C22+D22)/100*'05'!$C$70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46158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(C23+D23)/100*'05'!$C$70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46159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(C24+D24)/100*'05'!$C$70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46160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(C25+D25)/100*'05'!$C$70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46161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(C26+D26)/100*'05'!$C$70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46162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(C27+D27)/100*'05'!$C$70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46163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(C28+D28)/100*'05'!$C$70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46164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(C29+D29)/100*'05'!$C$70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46165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(C30+D30)/100*'05'!$C$70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46166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(C31+D31)/100*'05'!$C$70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46167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(C32+D32)/100*'05'!$C$70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46168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(C33+D33)/100*'05'!$C$70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46169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(C34+D34)/100*'05'!$C$70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46170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(C35+D35)/100*'05'!$C$70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46171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(C36+D36)/100*'05'!$C$70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46172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(C37+D37)/100*'05'!$C$70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46173</v>
      </c>
      <c r="B38" s="14"/>
      <c r="C38" s="15"/>
      <c r="D38" s="15"/>
      <c r="E38" s="21">
        <f t="shared" si="0"/>
        <v>0</v>
      </c>
      <c r="F38" s="16"/>
      <c r="G38" s="45"/>
      <c r="H38" s="31">
        <f>(C38+D38)/100*'05'!$C$70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'05'!C39+'05'!D39</f>
        <v>0</v>
      </c>
      <c r="H42" s="9"/>
    </row>
    <row r="43" spans="1:11" x14ac:dyDescent="0.25">
      <c r="B43" s="73" t="s">
        <v>7</v>
      </c>
      <c r="C43" s="22">
        <f>'05'!E39-'05'!E6</f>
        <v>0</v>
      </c>
    </row>
    <row r="44" spans="1:11" hidden="1" x14ac:dyDescent="0.25">
      <c r="B44" s="73" t="s">
        <v>8</v>
      </c>
      <c r="C44" s="22">
        <f>'05'!E39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SUM('05'!F8:F38)</f>
        <v>0</v>
      </c>
    </row>
    <row r="48" spans="1:11" x14ac:dyDescent="0.25">
      <c r="B48" s="73" t="s">
        <v>10</v>
      </c>
      <c r="C48" s="23">
        <f>'05'!F39-'05'!F6</f>
        <v>0</v>
      </c>
    </row>
    <row r="49" spans="2:3" x14ac:dyDescent="0.25">
      <c r="B49" s="73" t="s">
        <v>11</v>
      </c>
      <c r="C49" s="24">
        <f>'05'!F39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+'04'!C52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'05'!D39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7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8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5995-0BF8-43D4-A6E1-2C294FC62E74}">
  <sheetPr>
    <pageSetUpPr fitToPage="1"/>
  </sheetPr>
  <dimension ref="A1:K71"/>
  <sheetViews>
    <sheetView topLeftCell="A35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3.8867187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IF('05'!D2=12,1,'05'!D2+1)</f>
        <v>6</v>
      </c>
      <c r="E2" s="3" t="s">
        <v>44</v>
      </c>
      <c r="F2" s="92">
        <f>+IF(D2=1,'01'!F2+1,'05'!F2)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+'05'!E39</f>
        <v>0</v>
      </c>
      <c r="F7" s="58">
        <f>+'05'!F39</f>
        <v>0</v>
      </c>
      <c r="G7" s="46">
        <f>+'05'!G39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46174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(C8+D8)/100*'06'!$C$70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7" si="2">+A8+1</f>
        <v>46175</v>
      </c>
      <c r="B9" s="14"/>
      <c r="C9" s="15"/>
      <c r="D9" s="15"/>
      <c r="E9" s="21">
        <f t="shared" si="0"/>
        <v>0</v>
      </c>
      <c r="F9" s="16"/>
      <c r="G9" s="45"/>
      <c r="H9" s="31">
        <f>(C9+D9)/100*'06'!$C$70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46176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(C10+D10)/100*'06'!$C$70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46177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(C11+D11)/100*'06'!$C$70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46178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(C12+D12)/100*'06'!$C$70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46179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(C13+D13)/100*'06'!$C$70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46180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(C14+D14)/100*'06'!$C$70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46181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(C15+D15)/100*'06'!$C$70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46182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(C16+D16)/100*'06'!$C$70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46183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(C17+D17)/100*'06'!$C$70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46184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(C18+D18)/100*'06'!$C$70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46185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(C19+D19)/100*'06'!$C$70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46186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(C20+D20)/100*'06'!$C$70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46187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(C21+D21)/100*'06'!$C$70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46188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(C22+D22)/100*'06'!$C$70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46189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(C23+D23)/100*'06'!$C$70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46190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(C24+D24)/100*'06'!$C$70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46191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(C25+D25)/100*'06'!$C$70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46192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(C26+D26)/100*'06'!$C$70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46193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(C27+D27)/100*'06'!$C$70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46194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(C28+D28)/100*'06'!$C$70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46195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(C29+D29)/100*'06'!$C$70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46196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(C30+D30)/100*'06'!$C$70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46197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(C31+D31)/100*'06'!$C$70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46198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(C32+D32)/100*'06'!$C$70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46199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(C33+D33)/100*'06'!$C$70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46200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(C34+D34)/100*'06'!$C$70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46201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(C35+D35)/100*'06'!$C$70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46202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(C36+D36)/100*'06'!$C$70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46203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(C37+D37)/100*'06'!$C$70</f>
        <v>0</v>
      </c>
      <c r="I37" s="20">
        <f t="shared" si="1"/>
        <v>0</v>
      </c>
      <c r="J37" s="54"/>
      <c r="K37" s="3"/>
    </row>
    <row r="38" spans="1:11" hidden="1" outlineLevel="1" x14ac:dyDescent="0.25">
      <c r="A38" s="36"/>
      <c r="B38" s="14"/>
      <c r="C38" s="15"/>
      <c r="D38" s="15"/>
      <c r="E38" s="21">
        <f t="shared" si="0"/>
        <v>0</v>
      </c>
      <c r="F38" s="16"/>
      <c r="G38" s="45"/>
      <c r="H38" s="31">
        <f>(C38+D38)/100*'06'!$C$70</f>
        <v>0</v>
      </c>
      <c r="I38" s="20">
        <f t="shared" si="1"/>
        <v>0</v>
      </c>
      <c r="J38" s="54"/>
      <c r="K38" s="3"/>
    </row>
    <row r="39" spans="1:11" collapsed="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'06'!C39+'06'!D39</f>
        <v>0</v>
      </c>
      <c r="H42" s="9"/>
    </row>
    <row r="43" spans="1:11" x14ac:dyDescent="0.25">
      <c r="B43" s="73" t="s">
        <v>7</v>
      </c>
      <c r="C43" s="22">
        <f>'06'!E39-'06'!E6</f>
        <v>0</v>
      </c>
    </row>
    <row r="44" spans="1:11" hidden="1" x14ac:dyDescent="0.25">
      <c r="B44" s="73" t="s">
        <v>8</v>
      </c>
      <c r="C44" s="22">
        <f>'06'!E39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SUM('06'!F8:F38)</f>
        <v>0</v>
      </c>
    </row>
    <row r="48" spans="1:11" x14ac:dyDescent="0.25">
      <c r="B48" s="73" t="s">
        <v>10</v>
      </c>
      <c r="C48" s="23">
        <f>'06'!F39-'06'!F6</f>
        <v>0</v>
      </c>
    </row>
    <row r="49" spans="2:3" x14ac:dyDescent="0.25">
      <c r="B49" s="73" t="s">
        <v>11</v>
      </c>
      <c r="C49" s="24">
        <f>'06'!F39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+'05'!C52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'06'!D39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7">
    <cfRule type="expression" dxfId="6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2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CEA3-59EF-48A1-936E-A1F8DE5DE6BE}">
  <sheetPr>
    <pageSetUpPr fitToPage="1"/>
  </sheetPr>
  <dimension ref="A1:K71"/>
  <sheetViews>
    <sheetView topLeftCell="A50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3.8867187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IF('06'!D2=12,1,'06'!D2+1)</f>
        <v>7</v>
      </c>
      <c r="E2" s="3" t="s">
        <v>44</v>
      </c>
      <c r="F2" s="92">
        <f>+IF(D2=1,'01'!F2+1,'06'!F2)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5">
        <f>+'01'!F3</f>
        <v>0</v>
      </c>
      <c r="G3" s="106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+'06'!E39</f>
        <v>0</v>
      </c>
      <c r="F7" s="58">
        <f>+'06'!F39</f>
        <v>0</v>
      </c>
      <c r="G7" s="46">
        <f>+'06'!G39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46204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(C8+D8)/100*'07'!$C$70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46205</v>
      </c>
      <c r="B9" s="14"/>
      <c r="C9" s="15"/>
      <c r="D9" s="15"/>
      <c r="E9" s="21">
        <f t="shared" si="0"/>
        <v>0</v>
      </c>
      <c r="F9" s="16"/>
      <c r="G9" s="45"/>
      <c r="H9" s="31">
        <f>(C9+D9)/100*'07'!$C$70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46206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(C10+D10)/100*'07'!$C$70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46207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(C11+D11)/100*'07'!$C$70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46208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(C12+D12)/100*'07'!$C$70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46209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(C13+D13)/100*'07'!$C$70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46210</v>
      </c>
      <c r="B14" s="69"/>
      <c r="C14" s="15"/>
      <c r="D14" s="15"/>
      <c r="E14" s="21">
        <f t="shared" si="0"/>
        <v>0</v>
      </c>
      <c r="F14" s="16"/>
      <c r="G14" s="45"/>
      <c r="H14" s="31">
        <f>(C14+D14)/100*'07'!$C$70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46211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(C15+D15)/100*'07'!$C$70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46212</v>
      </c>
      <c r="B16" s="69"/>
      <c r="C16" s="15"/>
      <c r="D16" s="15"/>
      <c r="E16" s="21">
        <f t="shared" si="0"/>
        <v>0</v>
      </c>
      <c r="F16" s="16"/>
      <c r="G16" s="45"/>
      <c r="H16" s="31">
        <f>(C16+D16)/100*'07'!$C$70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46213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(C17+D17)/100*'07'!$C$70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46214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(C18+D18)/100*'07'!$C$70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46215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(C19+D19)/100*'07'!$C$70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46216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(C20+D20)/100*'07'!$C$70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46217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(C21+D21)/100*'07'!$C$70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46218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(C22+D22)/100*'07'!$C$70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46219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(C23+D23)/100*'07'!$C$70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46220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(C24+D24)/100*'07'!$C$70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46221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(C25+D25)/100*'07'!$C$70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46222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(C26+D26)/100*'07'!$C$70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46223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(C27+D27)/100*'07'!$C$70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46224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(C28+D28)/100*'07'!$C$70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46225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(C29+D29)/100*'07'!$C$70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46226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(C30+D30)/100*'07'!$C$70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46227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(C31+D31)/100*'07'!$C$70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46228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(C32+D32)/100*'07'!$C$70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46229</v>
      </c>
      <c r="B33" s="69"/>
      <c r="C33" s="15"/>
      <c r="D33" s="15"/>
      <c r="E33" s="21">
        <f t="shared" si="0"/>
        <v>0</v>
      </c>
      <c r="F33" s="16"/>
      <c r="G33" s="45"/>
      <c r="H33" s="31">
        <f>(C33+D33)/100*'07'!$C$70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46230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(C34+D34)/100*'07'!$C$70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46231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(C35+D35)/100*'07'!$C$70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46232</v>
      </c>
      <c r="B36" s="14"/>
      <c r="C36" s="15"/>
      <c r="D36" s="15"/>
      <c r="E36" s="21">
        <f t="shared" si="0"/>
        <v>0</v>
      </c>
      <c r="F36" s="16"/>
      <c r="G36" s="45"/>
      <c r="H36" s="31">
        <f>(C36+D36)/100*'07'!$C$70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46233</v>
      </c>
      <c r="B37" s="14"/>
      <c r="C37" s="15"/>
      <c r="D37" s="15"/>
      <c r="E37" s="21">
        <f t="shared" si="0"/>
        <v>0</v>
      </c>
      <c r="F37" s="16"/>
      <c r="G37" s="45"/>
      <c r="H37" s="31">
        <f>(C37+D37)/100*'07'!$C$70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46234</v>
      </c>
      <c r="B38" s="14"/>
      <c r="C38" s="15"/>
      <c r="D38" s="15"/>
      <c r="E38" s="21">
        <f t="shared" si="0"/>
        <v>0</v>
      </c>
      <c r="F38" s="16"/>
      <c r="G38" s="45"/>
      <c r="H38" s="31">
        <f>(C38+D38)/100*'07'!$C$70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'07'!C39+'07'!D39</f>
        <v>0</v>
      </c>
      <c r="H42" s="9"/>
    </row>
    <row r="43" spans="1:11" x14ac:dyDescent="0.25">
      <c r="B43" s="73" t="s">
        <v>7</v>
      </c>
      <c r="C43" s="22">
        <f>'07'!E39-'07'!E6</f>
        <v>0</v>
      </c>
    </row>
    <row r="44" spans="1:11" hidden="1" x14ac:dyDescent="0.25">
      <c r="B44" s="73" t="s">
        <v>8</v>
      </c>
      <c r="C44" s="22">
        <f>'07'!E39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SUM('07'!F8:F38)</f>
        <v>0</v>
      </c>
    </row>
    <row r="48" spans="1:11" x14ac:dyDescent="0.25">
      <c r="B48" s="73" t="s">
        <v>10</v>
      </c>
      <c r="C48" s="23">
        <f>'07'!F39-'07'!F6</f>
        <v>0</v>
      </c>
    </row>
    <row r="49" spans="2:3" x14ac:dyDescent="0.25">
      <c r="B49" s="73" t="s">
        <v>11</v>
      </c>
      <c r="C49" s="24">
        <f>'07'!F39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+'06'!C52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'07'!D39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5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2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B9-95F1-4633-89F7-F788840B5DE1}">
  <sheetPr>
    <pageSetUpPr fitToPage="1"/>
  </sheetPr>
  <dimension ref="A1:K71"/>
  <sheetViews>
    <sheetView topLeftCell="A47" workbookViewId="0">
      <selection activeCell="D65" sqref="D65:D66"/>
    </sheetView>
  </sheetViews>
  <sheetFormatPr defaultRowHeight="13.2" outlineLevelRow="1" outlineLevelCol="1" x14ac:dyDescent="0.25"/>
  <cols>
    <col min="1" max="1" width="11.88671875" customWidth="1"/>
    <col min="2" max="2" width="34" customWidth="1"/>
    <col min="3" max="3" width="13.88671875" bestFit="1" customWidth="1"/>
    <col min="4" max="4" width="13.88671875" customWidth="1" outlineLevel="1"/>
    <col min="5" max="5" width="16.109375" bestFit="1" customWidth="1"/>
    <col min="6" max="6" width="11.5546875" customWidth="1"/>
    <col min="7" max="7" width="11.33203125" customWidth="1"/>
    <col min="9" max="9" width="11.44140625" customWidth="1"/>
    <col min="11" max="11" width="11.109375" customWidth="1"/>
  </cols>
  <sheetData>
    <row r="1" spans="1:11" x14ac:dyDescent="0.25">
      <c r="A1" s="102" t="s">
        <v>51</v>
      </c>
      <c r="B1" s="102"/>
      <c r="C1" s="102"/>
      <c r="D1" s="102"/>
      <c r="E1" s="102"/>
      <c r="F1" s="102"/>
      <c r="G1" s="4"/>
      <c r="H1" s="4"/>
    </row>
    <row r="2" spans="1:11" ht="15.6" x14ac:dyDescent="0.3">
      <c r="A2" s="1" t="s">
        <v>26</v>
      </c>
      <c r="B2" s="26">
        <f>+'01'!B2</f>
        <v>0</v>
      </c>
      <c r="C2" s="13" t="s">
        <v>3</v>
      </c>
      <c r="D2" s="92">
        <f>IF('07'!D2=12,1,'07'!D2+1)</f>
        <v>8</v>
      </c>
      <c r="E2" s="3" t="s">
        <v>44</v>
      </c>
      <c r="F2" s="92">
        <f>+IF(D2=1,'01'!F2+1,'07'!F2)</f>
        <v>2026</v>
      </c>
      <c r="H2" s="34"/>
    </row>
    <row r="3" spans="1:11" s="4" customFormat="1" x14ac:dyDescent="0.25">
      <c r="A3" s="28" t="s">
        <v>50</v>
      </c>
      <c r="B3" s="68">
        <f>+'01'!B3</f>
        <v>0</v>
      </c>
      <c r="C3" s="28" t="s">
        <v>5</v>
      </c>
      <c r="D3" s="68">
        <f>+'01'!D3</f>
        <v>0</v>
      </c>
      <c r="E3" s="67" t="s">
        <v>4</v>
      </c>
      <c r="F3" s="107">
        <f>+'01'!F3</f>
        <v>0</v>
      </c>
      <c r="G3" s="108"/>
      <c r="H3" s="35"/>
    </row>
    <row r="4" spans="1:11" s="4" customFormat="1" x14ac:dyDescent="0.25"/>
    <row r="5" spans="1:11" s="6" customFormat="1" ht="33.75" customHeight="1" x14ac:dyDescent="0.25">
      <c r="A5" s="5" t="s">
        <v>0</v>
      </c>
      <c r="B5" s="5" t="s">
        <v>1</v>
      </c>
      <c r="C5" s="5" t="s">
        <v>20</v>
      </c>
      <c r="D5" s="5" t="s">
        <v>21</v>
      </c>
      <c r="E5" s="5" t="s">
        <v>22</v>
      </c>
      <c r="F5" s="5" t="s">
        <v>23</v>
      </c>
      <c r="G5" s="49" t="s">
        <v>45</v>
      </c>
      <c r="H5" s="5" t="s">
        <v>29</v>
      </c>
      <c r="I5" s="5" t="s">
        <v>30</v>
      </c>
      <c r="J5" s="5" t="s">
        <v>32</v>
      </c>
      <c r="K5" s="49" t="s">
        <v>59</v>
      </c>
    </row>
    <row r="6" spans="1:11" x14ac:dyDescent="0.25">
      <c r="A6" s="7"/>
      <c r="B6" s="8" t="s">
        <v>42</v>
      </c>
      <c r="C6" s="27"/>
      <c r="D6" s="27"/>
      <c r="E6" s="58">
        <f>+'01'!E6</f>
        <v>0</v>
      </c>
      <c r="F6" s="58">
        <f>+'01'!F6</f>
        <v>0</v>
      </c>
      <c r="G6" s="46">
        <f>+'01'!G6</f>
        <v>0</v>
      </c>
      <c r="H6" s="60"/>
      <c r="I6" s="61"/>
      <c r="J6" s="22"/>
      <c r="K6" s="3"/>
    </row>
    <row r="7" spans="1:11" x14ac:dyDescent="0.25">
      <c r="A7" s="7"/>
      <c r="B7" s="8" t="s">
        <v>24</v>
      </c>
      <c r="C7" s="27"/>
      <c r="D7" s="27"/>
      <c r="E7" s="58">
        <f>+'07'!E39</f>
        <v>0</v>
      </c>
      <c r="F7" s="58">
        <f>+'07'!F39</f>
        <v>0</v>
      </c>
      <c r="G7" s="46">
        <f>+'07'!G39</f>
        <v>0</v>
      </c>
      <c r="H7" s="60"/>
      <c r="I7" s="62">
        <f>+C51</f>
        <v>0</v>
      </c>
      <c r="J7" s="22"/>
      <c r="K7" s="3"/>
    </row>
    <row r="8" spans="1:11" x14ac:dyDescent="0.25">
      <c r="A8" s="32">
        <f>DATE(F2,D2,1)</f>
        <v>46235</v>
      </c>
      <c r="B8" s="14"/>
      <c r="C8" s="15"/>
      <c r="D8" s="15"/>
      <c r="E8" s="21">
        <f t="shared" ref="E8:E38" si="0">E7+C8+D8</f>
        <v>0</v>
      </c>
      <c r="F8" s="16"/>
      <c r="G8" s="45"/>
      <c r="H8" s="31">
        <f>(C8+D8)/100*'08'!$C$70</f>
        <v>0</v>
      </c>
      <c r="I8" s="20">
        <f t="shared" ref="I8:I38" si="1">I7-H8+F8</f>
        <v>0</v>
      </c>
      <c r="J8" s="54"/>
      <c r="K8" s="3"/>
    </row>
    <row r="9" spans="1:11" x14ac:dyDescent="0.25">
      <c r="A9" s="32">
        <f t="shared" ref="A9:A38" si="2">+A8+1</f>
        <v>46236</v>
      </c>
      <c r="B9" s="14"/>
      <c r="C9" s="15"/>
      <c r="D9" s="15"/>
      <c r="E9" s="21">
        <f t="shared" si="0"/>
        <v>0</v>
      </c>
      <c r="F9" s="16"/>
      <c r="G9" s="45"/>
      <c r="H9" s="31">
        <f>(C9+D9)/100*'08'!$C$70</f>
        <v>0</v>
      </c>
      <c r="I9" s="20">
        <f t="shared" si="1"/>
        <v>0</v>
      </c>
      <c r="J9" s="54"/>
      <c r="K9" s="3"/>
    </row>
    <row r="10" spans="1:11" x14ac:dyDescent="0.25">
      <c r="A10" s="32">
        <f t="shared" si="2"/>
        <v>46237</v>
      </c>
      <c r="B10" s="14"/>
      <c r="C10" s="15"/>
      <c r="D10" s="15"/>
      <c r="E10" s="21">
        <f t="shared" si="0"/>
        <v>0</v>
      </c>
      <c r="F10" s="16"/>
      <c r="G10" s="45"/>
      <c r="H10" s="31">
        <f>(C10+D10)/100*'08'!$C$70</f>
        <v>0</v>
      </c>
      <c r="I10" s="20">
        <f t="shared" si="1"/>
        <v>0</v>
      </c>
      <c r="J10" s="54"/>
      <c r="K10" s="3"/>
    </row>
    <row r="11" spans="1:11" x14ac:dyDescent="0.25">
      <c r="A11" s="32">
        <f t="shared" si="2"/>
        <v>46238</v>
      </c>
      <c r="B11" s="14"/>
      <c r="C11" s="15"/>
      <c r="D11" s="15"/>
      <c r="E11" s="21">
        <f t="shared" si="0"/>
        <v>0</v>
      </c>
      <c r="F11" s="16"/>
      <c r="G11" s="45"/>
      <c r="H11" s="31">
        <f>(C11+D11)/100*'08'!$C$70</f>
        <v>0</v>
      </c>
      <c r="I11" s="20">
        <f t="shared" si="1"/>
        <v>0</v>
      </c>
      <c r="J11" s="54"/>
      <c r="K11" s="3"/>
    </row>
    <row r="12" spans="1:11" x14ac:dyDescent="0.25">
      <c r="A12" s="36">
        <f t="shared" si="2"/>
        <v>46239</v>
      </c>
      <c r="B12" s="14"/>
      <c r="C12" s="15"/>
      <c r="D12" s="15"/>
      <c r="E12" s="21">
        <f t="shared" si="0"/>
        <v>0</v>
      </c>
      <c r="F12" s="16"/>
      <c r="G12" s="45"/>
      <c r="H12" s="31">
        <f>(C12+D12)/100*'08'!$C$70</f>
        <v>0</v>
      </c>
      <c r="I12" s="20">
        <f t="shared" si="1"/>
        <v>0</v>
      </c>
      <c r="J12" s="54"/>
      <c r="K12" s="3"/>
    </row>
    <row r="13" spans="1:11" x14ac:dyDescent="0.25">
      <c r="A13" s="36">
        <f t="shared" si="2"/>
        <v>46240</v>
      </c>
      <c r="B13" s="14"/>
      <c r="C13" s="15"/>
      <c r="D13" s="15"/>
      <c r="E13" s="21">
        <f t="shared" si="0"/>
        <v>0</v>
      </c>
      <c r="F13" s="16"/>
      <c r="G13" s="45"/>
      <c r="H13" s="31">
        <f>(C13+D13)/100*'08'!$C$70</f>
        <v>0</v>
      </c>
      <c r="I13" s="20">
        <f t="shared" si="1"/>
        <v>0</v>
      </c>
      <c r="J13" s="54"/>
      <c r="K13" s="3"/>
    </row>
    <row r="14" spans="1:11" x14ac:dyDescent="0.25">
      <c r="A14" s="36">
        <f t="shared" si="2"/>
        <v>46241</v>
      </c>
      <c r="B14" s="14"/>
      <c r="C14" s="15"/>
      <c r="D14" s="15"/>
      <c r="E14" s="21">
        <f t="shared" si="0"/>
        <v>0</v>
      </c>
      <c r="F14" s="16"/>
      <c r="G14" s="45"/>
      <c r="H14" s="31">
        <f>(C14+D14)/100*'08'!$C$70</f>
        <v>0</v>
      </c>
      <c r="I14" s="20">
        <f t="shared" si="1"/>
        <v>0</v>
      </c>
      <c r="J14" s="54"/>
      <c r="K14" s="3"/>
    </row>
    <row r="15" spans="1:11" x14ac:dyDescent="0.25">
      <c r="A15" s="36">
        <f t="shared" si="2"/>
        <v>46242</v>
      </c>
      <c r="B15" s="14"/>
      <c r="C15" s="15"/>
      <c r="D15" s="15"/>
      <c r="E15" s="21">
        <f t="shared" si="0"/>
        <v>0</v>
      </c>
      <c r="F15" s="16"/>
      <c r="G15" s="45"/>
      <c r="H15" s="31">
        <f>(C15+D15)/100*'08'!$C$70</f>
        <v>0</v>
      </c>
      <c r="I15" s="20">
        <f t="shared" si="1"/>
        <v>0</v>
      </c>
      <c r="J15" s="54"/>
      <c r="K15" s="3"/>
    </row>
    <row r="16" spans="1:11" x14ac:dyDescent="0.25">
      <c r="A16" s="36">
        <f t="shared" si="2"/>
        <v>46243</v>
      </c>
      <c r="B16" s="14"/>
      <c r="C16" s="15"/>
      <c r="D16" s="15"/>
      <c r="E16" s="21">
        <f t="shared" si="0"/>
        <v>0</v>
      </c>
      <c r="F16" s="16"/>
      <c r="G16" s="45"/>
      <c r="H16" s="31">
        <f>(C16+D16)/100*'08'!$C$70</f>
        <v>0</v>
      </c>
      <c r="I16" s="20">
        <f t="shared" si="1"/>
        <v>0</v>
      </c>
      <c r="J16" s="54"/>
      <c r="K16" s="3"/>
    </row>
    <row r="17" spans="1:11" x14ac:dyDescent="0.25">
      <c r="A17" s="36">
        <f t="shared" si="2"/>
        <v>46244</v>
      </c>
      <c r="B17" s="14"/>
      <c r="C17" s="15"/>
      <c r="D17" s="15"/>
      <c r="E17" s="21">
        <f t="shared" si="0"/>
        <v>0</v>
      </c>
      <c r="F17" s="16"/>
      <c r="G17" s="45"/>
      <c r="H17" s="31">
        <f>(C17+D17)/100*'08'!$C$70</f>
        <v>0</v>
      </c>
      <c r="I17" s="20">
        <f t="shared" si="1"/>
        <v>0</v>
      </c>
      <c r="J17" s="54"/>
      <c r="K17" s="3"/>
    </row>
    <row r="18" spans="1:11" x14ac:dyDescent="0.25">
      <c r="A18" s="36">
        <f t="shared" si="2"/>
        <v>46245</v>
      </c>
      <c r="B18" s="14"/>
      <c r="C18" s="15"/>
      <c r="D18" s="15"/>
      <c r="E18" s="21">
        <f t="shared" si="0"/>
        <v>0</v>
      </c>
      <c r="F18" s="16"/>
      <c r="G18" s="45"/>
      <c r="H18" s="31">
        <f>(C18+D18)/100*'08'!$C$70</f>
        <v>0</v>
      </c>
      <c r="I18" s="20">
        <f t="shared" si="1"/>
        <v>0</v>
      </c>
      <c r="J18" s="54"/>
      <c r="K18" s="3"/>
    </row>
    <row r="19" spans="1:11" x14ac:dyDescent="0.25">
      <c r="A19" s="36">
        <f t="shared" si="2"/>
        <v>46246</v>
      </c>
      <c r="B19" s="14"/>
      <c r="C19" s="15"/>
      <c r="D19" s="15"/>
      <c r="E19" s="21">
        <f t="shared" si="0"/>
        <v>0</v>
      </c>
      <c r="F19" s="16"/>
      <c r="G19" s="45"/>
      <c r="H19" s="31">
        <f>(C19+D19)/100*'08'!$C$70</f>
        <v>0</v>
      </c>
      <c r="I19" s="20">
        <f t="shared" si="1"/>
        <v>0</v>
      </c>
      <c r="J19" s="54"/>
      <c r="K19" s="3"/>
    </row>
    <row r="20" spans="1:11" x14ac:dyDescent="0.25">
      <c r="A20" s="36">
        <f t="shared" si="2"/>
        <v>46247</v>
      </c>
      <c r="B20" s="14"/>
      <c r="C20" s="15"/>
      <c r="D20" s="15"/>
      <c r="E20" s="21">
        <f t="shared" si="0"/>
        <v>0</v>
      </c>
      <c r="F20" s="16"/>
      <c r="G20" s="45"/>
      <c r="H20" s="31">
        <f>(C20+D20)/100*'08'!$C$70</f>
        <v>0</v>
      </c>
      <c r="I20" s="20">
        <f t="shared" si="1"/>
        <v>0</v>
      </c>
      <c r="J20" s="54"/>
      <c r="K20" s="3"/>
    </row>
    <row r="21" spans="1:11" x14ac:dyDescent="0.25">
      <c r="A21" s="36">
        <f t="shared" si="2"/>
        <v>46248</v>
      </c>
      <c r="B21" s="14"/>
      <c r="C21" s="15"/>
      <c r="D21" s="15"/>
      <c r="E21" s="21">
        <f t="shared" si="0"/>
        <v>0</v>
      </c>
      <c r="F21" s="16"/>
      <c r="G21" s="45"/>
      <c r="H21" s="31">
        <f>(C21+D21)/100*'08'!$C$70</f>
        <v>0</v>
      </c>
      <c r="I21" s="20">
        <f t="shared" si="1"/>
        <v>0</v>
      </c>
      <c r="J21" s="54"/>
      <c r="K21" s="3"/>
    </row>
    <row r="22" spans="1:11" x14ac:dyDescent="0.25">
      <c r="A22" s="36">
        <f t="shared" si="2"/>
        <v>46249</v>
      </c>
      <c r="B22" s="14"/>
      <c r="C22" s="15"/>
      <c r="D22" s="15"/>
      <c r="E22" s="21">
        <f t="shared" si="0"/>
        <v>0</v>
      </c>
      <c r="F22" s="16"/>
      <c r="G22" s="45"/>
      <c r="H22" s="31">
        <f>(C22+D22)/100*'08'!$C$70</f>
        <v>0</v>
      </c>
      <c r="I22" s="20">
        <f t="shared" si="1"/>
        <v>0</v>
      </c>
      <c r="J22" s="54"/>
      <c r="K22" s="3"/>
    </row>
    <row r="23" spans="1:11" x14ac:dyDescent="0.25">
      <c r="A23" s="36">
        <f t="shared" si="2"/>
        <v>46250</v>
      </c>
      <c r="B23" s="14"/>
      <c r="C23" s="15"/>
      <c r="D23" s="15"/>
      <c r="E23" s="21">
        <f t="shared" si="0"/>
        <v>0</v>
      </c>
      <c r="F23" s="16"/>
      <c r="G23" s="45"/>
      <c r="H23" s="31">
        <f>(C23+D23)/100*'08'!$C$70</f>
        <v>0</v>
      </c>
      <c r="I23" s="20">
        <f t="shared" si="1"/>
        <v>0</v>
      </c>
      <c r="J23" s="54"/>
      <c r="K23" s="3"/>
    </row>
    <row r="24" spans="1:11" x14ac:dyDescent="0.25">
      <c r="A24" s="36">
        <f t="shared" si="2"/>
        <v>46251</v>
      </c>
      <c r="B24" s="14"/>
      <c r="C24" s="15"/>
      <c r="D24" s="15"/>
      <c r="E24" s="21">
        <f t="shared" si="0"/>
        <v>0</v>
      </c>
      <c r="F24" s="16"/>
      <c r="G24" s="45"/>
      <c r="H24" s="31">
        <f>(C24+D24)/100*'08'!$C$70</f>
        <v>0</v>
      </c>
      <c r="I24" s="20">
        <f t="shared" si="1"/>
        <v>0</v>
      </c>
      <c r="J24" s="54"/>
      <c r="K24" s="3"/>
    </row>
    <row r="25" spans="1:11" x14ac:dyDescent="0.25">
      <c r="A25" s="36">
        <f t="shared" si="2"/>
        <v>46252</v>
      </c>
      <c r="B25" s="14"/>
      <c r="C25" s="15"/>
      <c r="D25" s="15"/>
      <c r="E25" s="21">
        <f t="shared" si="0"/>
        <v>0</v>
      </c>
      <c r="F25" s="16"/>
      <c r="G25" s="45"/>
      <c r="H25" s="31">
        <f>(C25+D25)/100*'08'!$C$70</f>
        <v>0</v>
      </c>
      <c r="I25" s="20">
        <f t="shared" si="1"/>
        <v>0</v>
      </c>
      <c r="J25" s="54"/>
      <c r="K25" s="3"/>
    </row>
    <row r="26" spans="1:11" x14ac:dyDescent="0.25">
      <c r="A26" s="36">
        <f t="shared" si="2"/>
        <v>46253</v>
      </c>
      <c r="B26" s="14"/>
      <c r="C26" s="15"/>
      <c r="D26" s="15"/>
      <c r="E26" s="21">
        <f t="shared" si="0"/>
        <v>0</v>
      </c>
      <c r="F26" s="16"/>
      <c r="G26" s="45"/>
      <c r="H26" s="31">
        <f>(C26+D26)/100*'08'!$C$70</f>
        <v>0</v>
      </c>
      <c r="I26" s="20">
        <f t="shared" si="1"/>
        <v>0</v>
      </c>
      <c r="J26" s="54"/>
      <c r="K26" s="3"/>
    </row>
    <row r="27" spans="1:11" x14ac:dyDescent="0.25">
      <c r="A27" s="36">
        <f t="shared" si="2"/>
        <v>46254</v>
      </c>
      <c r="B27" s="14"/>
      <c r="C27" s="15"/>
      <c r="D27" s="15"/>
      <c r="E27" s="21">
        <f t="shared" si="0"/>
        <v>0</v>
      </c>
      <c r="F27" s="16"/>
      <c r="G27" s="45"/>
      <c r="H27" s="31">
        <f>(C27+D27)/100*'08'!$C$70</f>
        <v>0</v>
      </c>
      <c r="I27" s="20">
        <f t="shared" si="1"/>
        <v>0</v>
      </c>
      <c r="J27" s="54"/>
      <c r="K27" s="3"/>
    </row>
    <row r="28" spans="1:11" x14ac:dyDescent="0.25">
      <c r="A28" s="36">
        <f t="shared" si="2"/>
        <v>46255</v>
      </c>
      <c r="B28" s="14"/>
      <c r="C28" s="15"/>
      <c r="D28" s="15"/>
      <c r="E28" s="21">
        <f t="shared" si="0"/>
        <v>0</v>
      </c>
      <c r="F28" s="16"/>
      <c r="G28" s="45"/>
      <c r="H28" s="31">
        <f>(C28+D28)/100*'08'!$C$70</f>
        <v>0</v>
      </c>
      <c r="I28" s="20">
        <f t="shared" si="1"/>
        <v>0</v>
      </c>
      <c r="J28" s="54"/>
      <c r="K28" s="3"/>
    </row>
    <row r="29" spans="1:11" x14ac:dyDescent="0.25">
      <c r="A29" s="36">
        <f t="shared" si="2"/>
        <v>46256</v>
      </c>
      <c r="B29" s="14"/>
      <c r="C29" s="15"/>
      <c r="D29" s="15"/>
      <c r="E29" s="21">
        <f t="shared" si="0"/>
        <v>0</v>
      </c>
      <c r="F29" s="16"/>
      <c r="G29" s="45"/>
      <c r="H29" s="31">
        <f>(C29+D29)/100*'08'!$C$70</f>
        <v>0</v>
      </c>
      <c r="I29" s="20">
        <f t="shared" si="1"/>
        <v>0</v>
      </c>
      <c r="J29" s="54"/>
      <c r="K29" s="3"/>
    </row>
    <row r="30" spans="1:11" x14ac:dyDescent="0.25">
      <c r="A30" s="36">
        <f t="shared" si="2"/>
        <v>46257</v>
      </c>
      <c r="B30" s="14"/>
      <c r="C30" s="15"/>
      <c r="D30" s="15"/>
      <c r="E30" s="21">
        <f t="shared" si="0"/>
        <v>0</v>
      </c>
      <c r="F30" s="16"/>
      <c r="G30" s="45"/>
      <c r="H30" s="31">
        <f>(C30+D30)/100*'08'!$C$70</f>
        <v>0</v>
      </c>
      <c r="I30" s="20">
        <f t="shared" si="1"/>
        <v>0</v>
      </c>
      <c r="J30" s="54"/>
      <c r="K30" s="3"/>
    </row>
    <row r="31" spans="1:11" x14ac:dyDescent="0.25">
      <c r="A31" s="36">
        <f t="shared" si="2"/>
        <v>46258</v>
      </c>
      <c r="B31" s="14"/>
      <c r="C31" s="15"/>
      <c r="D31" s="15"/>
      <c r="E31" s="21">
        <f t="shared" si="0"/>
        <v>0</v>
      </c>
      <c r="F31" s="16"/>
      <c r="G31" s="45"/>
      <c r="H31" s="31">
        <f>(C31+D31)/100*'08'!$C$70</f>
        <v>0</v>
      </c>
      <c r="I31" s="20">
        <f t="shared" si="1"/>
        <v>0</v>
      </c>
      <c r="J31" s="54"/>
      <c r="K31" s="3"/>
    </row>
    <row r="32" spans="1:11" x14ac:dyDescent="0.25">
      <c r="A32" s="36">
        <f t="shared" si="2"/>
        <v>46259</v>
      </c>
      <c r="B32" s="14"/>
      <c r="C32" s="15"/>
      <c r="D32" s="15"/>
      <c r="E32" s="21">
        <f t="shared" si="0"/>
        <v>0</v>
      </c>
      <c r="F32" s="16"/>
      <c r="G32" s="45"/>
      <c r="H32" s="31">
        <f>(C32+D32)/100*'08'!$C$70</f>
        <v>0</v>
      </c>
      <c r="I32" s="20">
        <f t="shared" si="1"/>
        <v>0</v>
      </c>
      <c r="J32" s="54"/>
      <c r="K32" s="3"/>
    </row>
    <row r="33" spans="1:11" x14ac:dyDescent="0.25">
      <c r="A33" s="36">
        <f t="shared" si="2"/>
        <v>46260</v>
      </c>
      <c r="B33" s="14"/>
      <c r="C33" s="15"/>
      <c r="D33" s="15"/>
      <c r="E33" s="21">
        <f t="shared" si="0"/>
        <v>0</v>
      </c>
      <c r="F33" s="16"/>
      <c r="G33" s="45"/>
      <c r="H33" s="31">
        <f>(C33+D33)/100*'08'!$C$70</f>
        <v>0</v>
      </c>
      <c r="I33" s="20">
        <f t="shared" si="1"/>
        <v>0</v>
      </c>
      <c r="J33" s="54"/>
      <c r="K33" s="3"/>
    </row>
    <row r="34" spans="1:11" x14ac:dyDescent="0.25">
      <c r="A34" s="36">
        <f t="shared" si="2"/>
        <v>46261</v>
      </c>
      <c r="B34" s="14"/>
      <c r="C34" s="15"/>
      <c r="D34" s="15"/>
      <c r="E34" s="21">
        <f t="shared" si="0"/>
        <v>0</v>
      </c>
      <c r="F34" s="16"/>
      <c r="G34" s="45"/>
      <c r="H34" s="31">
        <f>(C34+D34)/100*'08'!$C$70</f>
        <v>0</v>
      </c>
      <c r="I34" s="20">
        <f t="shared" si="1"/>
        <v>0</v>
      </c>
      <c r="J34" s="54"/>
      <c r="K34" s="3"/>
    </row>
    <row r="35" spans="1:11" x14ac:dyDescent="0.25">
      <c r="A35" s="36">
        <f t="shared" si="2"/>
        <v>46262</v>
      </c>
      <c r="B35" s="14"/>
      <c r="C35" s="15"/>
      <c r="D35" s="15"/>
      <c r="E35" s="21">
        <f t="shared" si="0"/>
        <v>0</v>
      </c>
      <c r="F35" s="16"/>
      <c r="G35" s="45"/>
      <c r="H35" s="31">
        <f>(C35+D35)/100*'08'!$C$70</f>
        <v>0</v>
      </c>
      <c r="I35" s="20">
        <f t="shared" si="1"/>
        <v>0</v>
      </c>
      <c r="J35" s="54"/>
      <c r="K35" s="3"/>
    </row>
    <row r="36" spans="1:11" x14ac:dyDescent="0.25">
      <c r="A36" s="36">
        <f t="shared" si="2"/>
        <v>46263</v>
      </c>
      <c r="B36" s="14"/>
      <c r="C36" s="15"/>
      <c r="D36" s="15"/>
      <c r="E36" s="21">
        <f t="shared" si="0"/>
        <v>0</v>
      </c>
      <c r="F36" s="16"/>
      <c r="G36" s="74"/>
      <c r="H36" s="31">
        <f>(C36+D36)/100*'08'!$C$70</f>
        <v>0</v>
      </c>
      <c r="I36" s="20">
        <f t="shared" si="1"/>
        <v>0</v>
      </c>
      <c r="J36" s="54"/>
      <c r="K36" s="3"/>
    </row>
    <row r="37" spans="1:11" x14ac:dyDescent="0.25">
      <c r="A37" s="36">
        <f t="shared" si="2"/>
        <v>46264</v>
      </c>
      <c r="B37" s="14"/>
      <c r="C37" s="15"/>
      <c r="D37" s="15"/>
      <c r="E37" s="21">
        <f t="shared" si="0"/>
        <v>0</v>
      </c>
      <c r="F37" s="16"/>
      <c r="G37" s="74"/>
      <c r="H37" s="31">
        <f>(C37+D37)/100*'08'!$C$70</f>
        <v>0</v>
      </c>
      <c r="I37" s="20">
        <f t="shared" si="1"/>
        <v>0</v>
      </c>
      <c r="J37" s="54"/>
      <c r="K37" s="3"/>
    </row>
    <row r="38" spans="1:11" x14ac:dyDescent="0.25">
      <c r="A38" s="36">
        <f t="shared" si="2"/>
        <v>46265</v>
      </c>
      <c r="B38" s="69"/>
      <c r="C38" s="15"/>
      <c r="D38" s="15"/>
      <c r="E38" s="21">
        <f t="shared" si="0"/>
        <v>0</v>
      </c>
      <c r="F38" s="16"/>
      <c r="G38" s="45"/>
      <c r="H38" s="31">
        <f>(C38+D38)/100*'08'!$C$70</f>
        <v>0</v>
      </c>
      <c r="I38" s="20">
        <f t="shared" si="1"/>
        <v>0</v>
      </c>
      <c r="J38" s="54"/>
      <c r="K38" s="3"/>
    </row>
    <row r="39" spans="1:11" x14ac:dyDescent="0.25">
      <c r="A39" s="10" t="s">
        <v>2</v>
      </c>
      <c r="B39" s="28"/>
      <c r="C39" s="27">
        <f>SUM(C8:C38)</f>
        <v>0</v>
      </c>
      <c r="D39" s="27">
        <f>SUM(D8:D38)</f>
        <v>0</v>
      </c>
      <c r="E39" s="27">
        <f>E7+C39+D39</f>
        <v>0</v>
      </c>
      <c r="F39" s="29">
        <f>SUM(F7:F38)</f>
        <v>0</v>
      </c>
      <c r="G39" s="44">
        <f>SUM(G7:G38)</f>
        <v>0</v>
      </c>
      <c r="H39" s="9"/>
    </row>
    <row r="40" spans="1:11" s="4" customFormat="1" ht="6" customHeight="1" x14ac:dyDescent="0.25">
      <c r="A40" s="12"/>
      <c r="B40"/>
      <c r="C40" s="9"/>
      <c r="D40" s="9"/>
      <c r="E40" s="9"/>
      <c r="F40" s="9"/>
      <c r="G40" s="9"/>
      <c r="H40" s="11"/>
    </row>
    <row r="41" spans="1:11" ht="6" customHeight="1" x14ac:dyDescent="0.25">
      <c r="A41" s="12"/>
      <c r="B41" s="41"/>
      <c r="D41" s="9"/>
      <c r="E41" s="9"/>
      <c r="F41" s="9"/>
      <c r="G41" s="9"/>
      <c r="H41" s="9"/>
    </row>
    <row r="42" spans="1:11" x14ac:dyDescent="0.25">
      <c r="B42" s="73" t="s">
        <v>6</v>
      </c>
      <c r="C42" s="22">
        <f>'08'!C39+'08'!D39</f>
        <v>0</v>
      </c>
      <c r="H42" s="9"/>
    </row>
    <row r="43" spans="1:11" x14ac:dyDescent="0.25">
      <c r="B43" s="73" t="s">
        <v>7</v>
      </c>
      <c r="C43" s="22">
        <f>'08'!E39-'08'!E6</f>
        <v>0</v>
      </c>
    </row>
    <row r="44" spans="1:11" hidden="1" x14ac:dyDescent="0.25">
      <c r="B44" s="73" t="s">
        <v>8</v>
      </c>
      <c r="C44" s="22">
        <f>'08'!E39</f>
        <v>0</v>
      </c>
    </row>
    <row r="45" spans="1:11" ht="7.5" customHeight="1" x14ac:dyDescent="0.25">
      <c r="B45" s="80"/>
      <c r="C45" s="37"/>
    </row>
    <row r="46" spans="1:11" ht="7.5" customHeight="1" x14ac:dyDescent="0.25">
      <c r="B46" s="81"/>
    </row>
    <row r="47" spans="1:11" x14ac:dyDescent="0.25">
      <c r="B47" s="73" t="s">
        <v>9</v>
      </c>
      <c r="C47" s="23">
        <f>SUM('08'!F8:F38)</f>
        <v>0</v>
      </c>
    </row>
    <row r="48" spans="1:11" x14ac:dyDescent="0.25">
      <c r="B48" s="73" t="s">
        <v>10</v>
      </c>
      <c r="C48" s="23">
        <f>'08'!F39-'08'!F6</f>
        <v>0</v>
      </c>
    </row>
    <row r="49" spans="2:3" x14ac:dyDescent="0.25">
      <c r="B49" s="73" t="s">
        <v>11</v>
      </c>
      <c r="C49" s="24">
        <f>'08'!F39</f>
        <v>0</v>
      </c>
    </row>
    <row r="50" spans="2:3" x14ac:dyDescent="0.25">
      <c r="B50" s="82" t="s">
        <v>41</v>
      </c>
      <c r="C50" s="24">
        <f>+'01'!C51</f>
        <v>0</v>
      </c>
    </row>
    <row r="51" spans="2:3" x14ac:dyDescent="0.25">
      <c r="B51" s="82" t="s">
        <v>37</v>
      </c>
      <c r="C51" s="62">
        <f>+'07'!C52</f>
        <v>0</v>
      </c>
    </row>
    <row r="52" spans="2:3" x14ac:dyDescent="0.25">
      <c r="B52" s="82" t="s">
        <v>25</v>
      </c>
      <c r="C52" s="18"/>
    </row>
    <row r="53" spans="2:3" ht="3.75" customHeight="1" x14ac:dyDescent="0.25">
      <c r="B53" s="81"/>
      <c r="C53" s="2"/>
    </row>
    <row r="54" spans="2:3" x14ac:dyDescent="0.25">
      <c r="B54" s="73" t="s">
        <v>12</v>
      </c>
      <c r="C54" s="38">
        <f>C47-C52+C51</f>
        <v>0</v>
      </c>
    </row>
    <row r="55" spans="2:3" x14ac:dyDescent="0.25">
      <c r="B55" s="73" t="s">
        <v>13</v>
      </c>
      <c r="C55" s="38">
        <f>+C48+C50-C52</f>
        <v>0</v>
      </c>
    </row>
    <row r="56" spans="2:3" x14ac:dyDescent="0.25">
      <c r="B56" s="73" t="s">
        <v>28</v>
      </c>
      <c r="C56" s="38">
        <f>C49-C52</f>
        <v>0</v>
      </c>
    </row>
    <row r="57" spans="2:3" ht="5.25" customHeight="1" x14ac:dyDescent="0.25">
      <c r="B57" s="81"/>
      <c r="C57" s="2"/>
    </row>
    <row r="58" spans="2:3" x14ac:dyDescent="0.25">
      <c r="B58" s="73" t="s">
        <v>14</v>
      </c>
      <c r="C58" s="20" t="e">
        <f>C54/C42*100</f>
        <v>#DIV/0!</v>
      </c>
    </row>
    <row r="59" spans="2:3" x14ac:dyDescent="0.25">
      <c r="B59" s="73" t="s">
        <v>15</v>
      </c>
      <c r="C59" s="20" t="e">
        <f>C55/C43*100</f>
        <v>#DIV/0!</v>
      </c>
    </row>
    <row r="60" spans="2:3" outlineLevel="1" x14ac:dyDescent="0.25">
      <c r="B60" s="73" t="s">
        <v>16</v>
      </c>
      <c r="C60" s="20" t="e">
        <f>C56/C44*100</f>
        <v>#DIV/0!</v>
      </c>
    </row>
    <row r="61" spans="2:3" ht="4.5" customHeight="1" x14ac:dyDescent="0.25">
      <c r="B61" s="81"/>
      <c r="C61" s="17"/>
    </row>
    <row r="62" spans="2:3" x14ac:dyDescent="0.25">
      <c r="B62" s="78" t="s">
        <v>52</v>
      </c>
      <c r="C62" s="25" t="e">
        <f>+(G39-G7)/(F39-F7)</f>
        <v>#DIV/0!</v>
      </c>
    </row>
    <row r="63" spans="2:3" outlineLevel="1" x14ac:dyDescent="0.25">
      <c r="B63" s="73" t="s">
        <v>17</v>
      </c>
      <c r="C63" s="25">
        <f>'08'!D39</f>
        <v>0</v>
      </c>
    </row>
    <row r="64" spans="2:3" outlineLevel="1" x14ac:dyDescent="0.25">
      <c r="B64" s="73" t="s">
        <v>18</v>
      </c>
      <c r="C64" s="23" t="e">
        <f>C63/100*C58</f>
        <v>#DIV/0!</v>
      </c>
    </row>
    <row r="65" spans="2:4" outlineLevel="1" x14ac:dyDescent="0.25">
      <c r="B65" s="77" t="s">
        <v>46</v>
      </c>
      <c r="C65" s="20" t="e">
        <f>C64*C62</f>
        <v>#DIV/0!</v>
      </c>
      <c r="D65" s="89">
        <v>1.23</v>
      </c>
    </row>
    <row r="66" spans="2:4" outlineLevel="1" x14ac:dyDescent="0.25">
      <c r="B66" s="73" t="s">
        <v>19</v>
      </c>
      <c r="C66" s="20" t="e">
        <f>+C65/D65*D66</f>
        <v>#DIV/0!</v>
      </c>
      <c r="D66" s="89">
        <v>0.23</v>
      </c>
    </row>
    <row r="67" spans="2:4" outlineLevel="1" x14ac:dyDescent="0.25">
      <c r="B67" s="73" t="s">
        <v>27</v>
      </c>
      <c r="C67" s="20" t="e">
        <f>+C65-C66</f>
        <v>#DIV/0!</v>
      </c>
    </row>
    <row r="68" spans="2:4" outlineLevel="1" x14ac:dyDescent="0.25">
      <c r="B68" s="41"/>
    </row>
    <row r="69" spans="2:4" outlineLevel="1" x14ac:dyDescent="0.25">
      <c r="B69" s="41"/>
    </row>
    <row r="70" spans="2:4" outlineLevel="1" x14ac:dyDescent="0.25">
      <c r="B70" s="4" t="s">
        <v>31</v>
      </c>
      <c r="C70" s="88">
        <f>+'01'!C70</f>
        <v>6.7</v>
      </c>
      <c r="D70" t="s">
        <v>54</v>
      </c>
    </row>
    <row r="71" spans="2:4" x14ac:dyDescent="0.25">
      <c r="B71" s="4" t="s">
        <v>53</v>
      </c>
    </row>
  </sheetData>
  <mergeCells count="2">
    <mergeCell ref="A1:F1"/>
    <mergeCell ref="F3:G3"/>
  </mergeCells>
  <phoneticPr fontId="6" type="noConversion"/>
  <conditionalFormatting sqref="A8:A38">
    <cfRule type="expression" dxfId="4" priority="1" stopIfTrue="1">
      <formula>OR(WEEKDAY(A8)=1,WEEKDAY(A8)=7)</formula>
    </cfRule>
  </conditionalFormatting>
  <printOptions horizontalCentered="1" verticalCentered="1"/>
  <pageMargins left="0.78740157480314965" right="0.31496062992125984" top="0.9055118110236221" bottom="0.59055118110236227" header="0.51181102362204722" footer="0.51181102362204722"/>
  <pageSetup paperSize="9" scale="9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12</vt:i4>
      </vt:variant>
    </vt:vector>
  </HeadingPairs>
  <TitlesOfParts>
    <vt:vector size="26" baseType="lpstr">
      <vt:lpstr>návod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záver</vt:lpstr>
      <vt:lpstr>'01'!Oblasť_tlače</vt:lpstr>
      <vt:lpstr>'02'!Oblasť_tlače</vt:lpstr>
      <vt:lpstr>'03'!Oblasť_tlače</vt:lpstr>
      <vt:lpstr>'04'!Oblasť_tlače</vt:lpstr>
      <vt:lpstr>'05'!Oblasť_tlače</vt:lpstr>
      <vt:lpstr>'06'!Oblasť_tlače</vt:lpstr>
      <vt:lpstr>'07'!Oblasť_tlače</vt:lpstr>
      <vt:lpstr>'08'!Oblasť_tlače</vt:lpstr>
      <vt:lpstr>'09'!Oblasť_tlače</vt:lpstr>
      <vt:lpstr>'10'!Oblasť_tlače</vt:lpstr>
      <vt:lpstr>'11'!Oblasť_tlače</vt:lpstr>
      <vt:lpstr>'12'!Oblasť_tlače</vt:lpstr>
    </vt:vector>
  </TitlesOfParts>
  <Company>IMEX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Martin Šurina</cp:lastModifiedBy>
  <cp:lastPrinted>2014-01-07T17:17:59Z</cp:lastPrinted>
  <dcterms:created xsi:type="dcterms:W3CDTF">2002-01-09T12:38:21Z</dcterms:created>
  <dcterms:modified xsi:type="dcterms:W3CDTF">2026-01-07T07:34:20Z</dcterms:modified>
</cp:coreProperties>
</file>